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작전지휘\공고 최종\"/>
    </mc:Choice>
  </mc:AlternateContent>
  <xr:revisionPtr revIDLastSave="0" documentId="8_{56A01339-49F2-4DA9-81BA-CF236D5AE388}" xr6:coauthVersionLast="36" xr6:coauthVersionMax="36" xr10:uidLastSave="{00000000-0000-0000-0000-000000000000}"/>
  <bookViews>
    <workbookView xWindow="0" yWindow="0" windowWidth="25365" windowHeight="17235" firstSheet="6" activeTab="6" xr2:uid="{00000000-000D-0000-FFFF-FFFF00000000}"/>
  </bookViews>
  <sheets>
    <sheet name="공종별집계표 (3)" sheetId="1" state="hidden" r:id="rId1"/>
    <sheet name="공종별집계표 (4)" sheetId="2" state="hidden" r:id="rId2"/>
    <sheet name="공종별집계표 (5)" sheetId="3" state="hidden" r:id="rId3"/>
    <sheet name="공종별집계표 (6)" sheetId="4" state="hidden" r:id="rId4"/>
    <sheet name="공종별집계표 (7)" sheetId="5" state="hidden" r:id="rId5"/>
    <sheet name="공종별집계표 (8)" sheetId="6" state="hidden" r:id="rId6"/>
    <sheet name="선행연구" sheetId="7" r:id="rId7"/>
    <sheet name="세부 산출내역" sheetId="8" r:id="rId8"/>
    <sheet name="견적서" sheetId="9" r:id="rId9"/>
    <sheet name="Sheet1" sheetId="10" r:id="rId10"/>
  </sheets>
  <definedNames>
    <definedName name="_xlnm._FilterDatabase" hidden="1">#REF!</definedName>
    <definedName name="_xlnm.Print_Area" localSheetId="8">견적서!$A$1:$N$40</definedName>
    <definedName name="_xlnm.Print_Area" localSheetId="6">선행연구!$A$1:$X$24</definedName>
    <definedName name="_xlnm.Print_Area">#REF!</definedName>
    <definedName name="등급">선행연구!$Z$7:$Z$10</definedName>
  </definedNames>
  <calcPr calcId="179021"/>
</workbook>
</file>

<file path=xl/calcChain.xml><?xml version="1.0" encoding="utf-8"?>
<calcChain xmlns="http://schemas.openxmlformats.org/spreadsheetml/2006/main">
  <c r="B22" i="7" l="1"/>
  <c r="L14" i="9" l="1"/>
  <c r="L13" i="9"/>
  <c r="L40" i="9" s="1"/>
  <c r="AB24" i="7"/>
  <c r="B19" i="7"/>
  <c r="B18" i="7"/>
  <c r="B16" i="7"/>
  <c r="R15" i="7"/>
  <c r="K13" i="7" s="1"/>
  <c r="R14" i="7"/>
  <c r="D10" i="7"/>
  <c r="B10" i="7" s="1"/>
  <c r="D9" i="7"/>
  <c r="B9" i="7"/>
  <c r="D8" i="7"/>
  <c r="B8" i="7" s="1"/>
  <c r="D7" i="7"/>
  <c r="B7" i="7" s="1"/>
  <c r="J37" i="6"/>
  <c r="I5" i="6"/>
  <c r="H5" i="6"/>
  <c r="G5" i="6"/>
  <c r="I4" i="6"/>
  <c r="H4" i="6"/>
  <c r="J4" i="6" s="1"/>
  <c r="G4" i="6"/>
  <c r="G30" i="6" s="1"/>
  <c r="B2" i="6"/>
  <c r="J37" i="5"/>
  <c r="I6" i="5"/>
  <c r="J6" i="5" s="1"/>
  <c r="H6" i="5"/>
  <c r="G6" i="5"/>
  <c r="I5" i="5"/>
  <c r="H5" i="5"/>
  <c r="G5" i="5"/>
  <c r="I4" i="5"/>
  <c r="H4" i="5"/>
  <c r="G4" i="5"/>
  <c r="G30" i="5" s="1"/>
  <c r="B2" i="5"/>
  <c r="J37" i="4"/>
  <c r="I6" i="4"/>
  <c r="H6" i="4"/>
  <c r="J6" i="4" s="1"/>
  <c r="G6" i="4"/>
  <c r="I5" i="4"/>
  <c r="H5" i="4"/>
  <c r="G5" i="4"/>
  <c r="I4" i="4"/>
  <c r="H4" i="4"/>
  <c r="G4" i="4"/>
  <c r="B2" i="4"/>
  <c r="I6" i="3"/>
  <c r="H6" i="3"/>
  <c r="G6" i="3"/>
  <c r="I5" i="3"/>
  <c r="H5" i="3"/>
  <c r="G5" i="3"/>
  <c r="I4" i="3"/>
  <c r="H4" i="3"/>
  <c r="J4" i="3" s="1"/>
  <c r="G4" i="3"/>
  <c r="B2" i="3"/>
  <c r="J37" i="2"/>
  <c r="J6" i="2"/>
  <c r="I6" i="2"/>
  <c r="H6" i="2"/>
  <c r="G6" i="2"/>
  <c r="J5" i="2"/>
  <c r="I5" i="2"/>
  <c r="H5" i="2"/>
  <c r="G5" i="2"/>
  <c r="J4" i="2"/>
  <c r="J30" i="2" s="1"/>
  <c r="I4" i="2"/>
  <c r="I30" i="2" s="1"/>
  <c r="H4" i="2"/>
  <c r="H30" i="2" s="1"/>
  <c r="G4" i="2"/>
  <c r="G30" i="2" s="1"/>
  <c r="B2" i="2"/>
  <c r="I6" i="1"/>
  <c r="H6" i="1"/>
  <c r="G6" i="1"/>
  <c r="I5" i="1"/>
  <c r="H5" i="1"/>
  <c r="G5" i="1"/>
  <c r="I4" i="1"/>
  <c r="H4" i="1"/>
  <c r="J4" i="1" s="1"/>
  <c r="G4" i="1"/>
  <c r="B2" i="1"/>
  <c r="B13" i="7" l="1"/>
  <c r="B20" i="7" s="1"/>
  <c r="I30" i="3"/>
  <c r="J5" i="4"/>
  <c r="H30" i="5"/>
  <c r="J5" i="5"/>
  <c r="I30" i="6"/>
  <c r="J6" i="1"/>
  <c r="J6" i="3"/>
  <c r="J4" i="4"/>
  <c r="J4" i="5"/>
  <c r="J30" i="3"/>
  <c r="I30" i="1"/>
  <c r="G30" i="4"/>
  <c r="G30" i="1"/>
  <c r="J5" i="1"/>
  <c r="J30" i="1" s="1"/>
  <c r="G30" i="3"/>
  <c r="J5" i="3"/>
  <c r="I30" i="4"/>
  <c r="J5" i="6"/>
  <c r="J30" i="6" s="1"/>
  <c r="J30" i="4"/>
  <c r="J30" i="5"/>
  <c r="B11" i="7"/>
  <c r="C10" i="9"/>
  <c r="I10" i="9"/>
  <c r="H30" i="3"/>
  <c r="I30" i="5"/>
  <c r="H30" i="1"/>
  <c r="H30" i="4"/>
  <c r="H30" i="6"/>
  <c r="B21" i="7" l="1"/>
  <c r="B23" i="7" l="1"/>
  <c r="B24" i="7" s="1"/>
</calcChain>
</file>

<file path=xl/sharedStrings.xml><?xml version="1.0" encoding="utf-8"?>
<sst xmlns="http://schemas.openxmlformats.org/spreadsheetml/2006/main" count="431" uniqueCount="139">
  <si>
    <t>□ 기재부 (별표2)"학술연구용역 인건비 기준단가 &lt;'22년기준&gt;</t>
  </si>
  <si>
    <r>
      <t xml:space="preserve">[E. </t>
    </r>
    <r>
      <rPr>
        <sz val="10"/>
        <color rgb="FF000000"/>
        <rFont val="돋움"/>
        <family val="3"/>
        <charset val="129"/>
      </rPr>
      <t>주기장</t>
    </r>
    <r>
      <rPr>
        <sz val="10"/>
        <color rgb="FF000000"/>
        <rFont val="Arial"/>
        <family val="2"/>
      </rPr>
      <t>]</t>
    </r>
  </si>
  <si>
    <t>* 전산소모품
  - HP Q6000A(검정) : 132,700원 X 2SET = 265,400원
  - HP Q6001A(파랑) : 144,800원 X 2SET = 289,600원 
  - HP Q6002A(노랑) : 144,800원  X 2SET = 289,600원 
  - HP Q6003A(진홍) :  144,800원 X 2SET = 289,600원
    (20년 드림디포 p94) 
  - 복사지 : 22,500원 X 5BOX = 112,500원
    (물가정보 - 3월 p1612)</t>
  </si>
  <si>
    <t>2호(연구원 등)</t>
  </si>
  <si>
    <t>1호(책임연구원)</t>
  </si>
  <si>
    <t xml:space="preserve">  2) 유인물비</t>
  </si>
  <si>
    <t xml:space="preserve">  3) 전산처리비</t>
  </si>
  <si>
    <t>자동차 운임
(버스)</t>
  </si>
  <si>
    <t>3. 일반관리비</t>
  </si>
  <si>
    <t xml:space="preserve">  1) 국내여비</t>
  </si>
  <si>
    <t>5. 부가가치세</t>
  </si>
  <si>
    <t xml:space="preserve"> • 전산소모품 :</t>
  </si>
  <si>
    <t>월임금(월/원)</t>
  </si>
  <si>
    <r>
      <rPr>
        <b/>
        <sz val="20"/>
        <color rgb="FF000000"/>
        <rFont val="돋움"/>
        <family val="3"/>
        <charset val="129"/>
      </rPr>
      <t>공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종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별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집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계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표</t>
    </r>
  </si>
  <si>
    <t xml:space="preserve">  4) 회의비</t>
  </si>
  <si>
    <t>300페이지 내외</t>
  </si>
  <si>
    <t>제조업, 도매업</t>
  </si>
  <si>
    <t>(공급가액+세액)</t>
  </si>
  <si>
    <t>숙박비(1야당)</t>
  </si>
  <si>
    <t>공병대대 기술관리실</t>
  </si>
  <si>
    <t>합      계</t>
  </si>
  <si>
    <t>• 1인 1일 기준액</t>
  </si>
  <si>
    <t>* 회의 준비비(1회)
  - 1인당 2,000원 X 20명 = 40,000원
  - 40,000원/회당 × 5회 = 200,000원</t>
  </si>
  <si>
    <t>-</t>
  </si>
  <si>
    <t xml:space="preserve"> </t>
  </si>
  <si>
    <t>EA</t>
  </si>
  <si>
    <t>식</t>
  </si>
  <si>
    <t>단위</t>
  </si>
  <si>
    <t xml:space="preserve"> • 회의 준비비(다과, 비품 등) :</t>
  </si>
  <si>
    <t>실비
(서울7만,광역시6만,기타5만)</t>
  </si>
  <si>
    <t>합                     계</t>
  </si>
  <si>
    <t>(사업명 : 작전지휘시설 신축 분석평가 및 선행연구)</t>
  </si>
  <si>
    <r>
      <t xml:space="preserve">[C. </t>
    </r>
    <r>
      <rPr>
        <sz val="10"/>
        <color rgb="FF000000"/>
        <rFont val="돋움"/>
        <family val="3"/>
        <charset val="129"/>
      </rPr>
      <t>직각유도로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활주로</t>
    </r>
    <r>
      <rPr>
        <sz val="10"/>
        <color rgb="FF000000"/>
        <rFont val="Arial"/>
        <family val="2"/>
      </rPr>
      <t>)]</t>
    </r>
  </si>
  <si>
    <r>
      <t xml:space="preserve">[D. </t>
    </r>
    <r>
      <rPr>
        <sz val="10"/>
        <color rgb="FF000000"/>
        <rFont val="돋움"/>
        <family val="3"/>
        <charset val="129"/>
      </rPr>
      <t>직각유도로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주기장</t>
    </r>
    <r>
      <rPr>
        <sz val="10"/>
        <color rgb="FF000000"/>
        <rFont val="Arial"/>
        <family val="2"/>
      </rPr>
      <t>)]</t>
    </r>
  </si>
  <si>
    <t>504-17-92581</t>
  </si>
  <si>
    <t>010-7290-2233</t>
  </si>
  <si>
    <t>착수, 중간, 최종보고 자료</t>
  </si>
  <si>
    <t>(A4용지 5BOX 포함)</t>
  </si>
  <si>
    <t>변동 : 인원, 개월수</t>
  </si>
  <si>
    <t xml:space="preserve">  아래와 같이 견적합니다.</t>
  </si>
  <si>
    <t xml:space="preserve"> • (인건비+경비+일반관리비+이윤)×10%</t>
  </si>
  <si>
    <t>현장 실사, 조사여비
* 공무원 여비규정 적용</t>
  </si>
  <si>
    <t xml:space="preserve"> • 보고서( 책자 30부 + CD 2매) :</t>
  </si>
  <si>
    <t>×</t>
  </si>
  <si>
    <t>성명</t>
  </si>
  <si>
    <t xml:space="preserve"> • (인건비+경비+일반관리비)×9.07%</t>
  </si>
  <si>
    <t xml:space="preserve"> • (인건비+경비)×6%</t>
  </si>
  <si>
    <t>※ 작성근거 : 기획재정부 계약예규 2장 (원가계산에 의한 예정가격 작성기준)</t>
  </si>
  <si>
    <t>실비</t>
  </si>
  <si>
    <t>구분</t>
  </si>
  <si>
    <t>개월</t>
  </si>
  <si>
    <t>3.0</t>
  </si>
  <si>
    <t>수량</t>
  </si>
  <si>
    <t>인</t>
  </si>
  <si>
    <t>:</t>
  </si>
  <si>
    <t>연구원</t>
  </si>
  <si>
    <t>1.0</t>
  </si>
  <si>
    <t>단가</t>
  </si>
  <si>
    <t>업태</t>
  </si>
  <si>
    <t>책자</t>
  </si>
  <si>
    <t>비고</t>
  </si>
  <si>
    <t>50</t>
  </si>
  <si>
    <t>종목</t>
  </si>
  <si>
    <t>참여율</t>
  </si>
  <si>
    <t>명</t>
  </si>
  <si>
    <t>등 급</t>
  </si>
  <si>
    <t>공종</t>
  </si>
  <si>
    <t>CD</t>
  </si>
  <si>
    <t>재료비</t>
  </si>
  <si>
    <t>연료비</t>
  </si>
  <si>
    <t/>
  </si>
  <si>
    <t>공급자</t>
  </si>
  <si>
    <t>보조원</t>
  </si>
  <si>
    <t>노무비</t>
  </si>
  <si>
    <t>품명</t>
  </si>
  <si>
    <t>회</t>
  </si>
  <si>
    <t>수 량</t>
  </si>
  <si>
    <t>합 계</t>
  </si>
  <si>
    <t>귀하</t>
  </si>
  <si>
    <t>규격</t>
  </si>
  <si>
    <t>이상성</t>
  </si>
  <si>
    <t>비 고</t>
  </si>
  <si>
    <t>2.0</t>
  </si>
  <si>
    <t>□ 국내여비</t>
  </si>
  <si>
    <t>본 인건비 기준단가는 1개월을 22일로
하여 용역 참여율 50%로 산정한 것이며,
용역 참여율을 달리하는 경우에는 기준
단가를 증감시킬 수 있다.</t>
  </si>
  <si>
    <t>연료비 지급기준 : 여행거리(Km) * 유가 / 연비 &lt;기준 유가 : 연비(Km/L) 휘발유(11.57), 경유(12.12), LPG(8.52&gt;</t>
  </si>
  <si>
    <t>착수/30%/60%/90%/최종 검토 및 보완 회의 등</t>
  </si>
  <si>
    <t>기재부 계약예규 적용
예가산정기준28조 일반관리비 등</t>
  </si>
  <si>
    <t>제1호
(대장~중령/3급 이상)</t>
  </si>
  <si>
    <t>제2호
(소령 이하/4급 이하)</t>
  </si>
  <si>
    <t>소 요 예 산  산 정 내 역</t>
  </si>
  <si>
    <t xml:space="preserve">  2020년   5월  4일</t>
  </si>
  <si>
    <t>기계부품, 수출, 무역업,도서</t>
  </si>
  <si>
    <t>대구광역시 북구 검단로 187</t>
  </si>
  <si>
    <r>
      <t xml:space="preserve">금액 </t>
    </r>
    <r>
      <rPr>
        <sz val="9"/>
        <color rgb="FF000000"/>
        <rFont val="굴림"/>
        <family val="3"/>
        <charset val="129"/>
      </rPr>
      <t>(원)</t>
    </r>
  </si>
  <si>
    <r>
      <t xml:space="preserve">구성비
</t>
    </r>
    <r>
      <rPr>
        <sz val="9"/>
        <color rgb="FF000000"/>
        <rFont val="굴림"/>
        <family val="3"/>
        <charset val="129"/>
      </rPr>
      <t>(%)</t>
    </r>
  </si>
  <si>
    <r>
      <t>[F.</t>
    </r>
    <r>
      <rPr>
        <sz val="10"/>
        <color rgb="FF000000"/>
        <rFont val="돋움"/>
        <family val="3"/>
        <charset val="129"/>
      </rPr>
      <t>자재대</t>
    </r>
    <r>
      <rPr>
        <sz val="10"/>
        <color rgb="FF000000"/>
        <rFont val="Arial"/>
        <family val="2"/>
      </rPr>
      <t>]</t>
    </r>
  </si>
  <si>
    <t>일비(1일당)</t>
  </si>
  <si>
    <t>책임연구원</t>
  </si>
  <si>
    <t>철도운임</t>
  </si>
  <si>
    <t>실비(일반실)</t>
  </si>
  <si>
    <t>실비(2등급)</t>
  </si>
  <si>
    <t>줄눈교체</t>
  </si>
  <si>
    <t>식비(1일당)</t>
  </si>
  <si>
    <t>항공운임</t>
  </si>
  <si>
    <t>폐기물상차</t>
  </si>
  <si>
    <t>구  분</t>
  </si>
  <si>
    <t>선박운임</t>
  </si>
  <si>
    <t>합    계</t>
  </si>
  <si>
    <t>산출내역</t>
  </si>
  <si>
    <t>실비(특실)</t>
  </si>
  <si>
    <t>등록번호</t>
  </si>
  <si>
    <t>보고서 준비</t>
  </si>
  <si>
    <t>6. 총 원가</t>
  </si>
  <si>
    <t>연구보조원</t>
  </si>
  <si>
    <t>품    명</t>
  </si>
  <si>
    <t>균열보수</t>
  </si>
  <si>
    <t>상호(법인명)</t>
  </si>
  <si>
    <t>4. 이윤</t>
  </si>
  <si>
    <t>경    비</t>
  </si>
  <si>
    <t>사업장주소</t>
  </si>
  <si>
    <t>실비(1등급)</t>
  </si>
  <si>
    <t xml:space="preserve">  경비 계</t>
  </si>
  <si>
    <t>단면보수</t>
  </si>
  <si>
    <t>전화번호</t>
  </si>
  <si>
    <t>비    고</t>
  </si>
  <si>
    <t xml:space="preserve">  인건비 계</t>
  </si>
  <si>
    <t>대성산업</t>
  </si>
  <si>
    <t>연구보고서</t>
  </si>
  <si>
    <t>견  적  서</t>
  </si>
  <si>
    <t>규   격</t>
  </si>
  <si>
    <t>공사중시설</t>
  </si>
  <si>
    <t>합 계 금 액</t>
  </si>
  <si>
    <r>
      <t xml:space="preserve">[A. </t>
    </r>
    <r>
      <rPr>
        <sz val="10"/>
        <color rgb="FF000000"/>
        <rFont val="돋움"/>
        <family val="3"/>
        <charset val="129"/>
      </rPr>
      <t>활주로</t>
    </r>
    <r>
      <rPr>
        <sz val="10"/>
        <color rgb="FF000000"/>
        <rFont val="Arial"/>
        <family val="2"/>
      </rPr>
      <t>]</t>
    </r>
  </si>
  <si>
    <r>
      <t xml:space="preserve">[B. </t>
    </r>
    <r>
      <rPr>
        <sz val="10"/>
        <color rgb="FF000000"/>
        <rFont val="돋움"/>
        <family val="3"/>
        <charset val="129"/>
      </rPr>
      <t>유도로</t>
    </r>
    <r>
      <rPr>
        <sz val="10"/>
        <color rgb="FF000000"/>
        <rFont val="Arial"/>
        <family val="2"/>
      </rPr>
      <t>]</t>
    </r>
  </si>
  <si>
    <t xml:space="preserve">* 보고서 작성
  - 연구보고서 책자 : 60,900원 X 30SET =1,827,000원
  - 연구보고서 CD : 6,000원 X 2SET = 12,000원
 ※ 견적서 참조 </t>
    <phoneticPr fontId="23" type="noConversion"/>
  </si>
  <si>
    <t xml:space="preserve"> • '21년 기재부 (별표2) 학술연구용역 인건비 기준단가 적용
   * 1달을 22일 기준으로 하여 참여율 산정</t>
    <phoneticPr fontId="23" type="noConversion"/>
  </si>
  <si>
    <t xml:space="preserve">   1. 인건비</t>
    <phoneticPr fontId="23" type="noConversion"/>
  </si>
  <si>
    <t xml:space="preserve">   2. 경비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</si>
</sst>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1" formatCode="_-* #,##0_-;\-* #,##0_-;_-* &quot;-&quot;_-;_-@_-"/>
    <numFmt numFmtId="176" formatCode="#,##0.0########"/>
    <numFmt numFmtId="177" formatCode="\ \ \1\)\ @\ "/>
    <numFmt numFmtId="178" formatCode="#,###&quot;원&quot;"/>
    <numFmt numFmtId="179" formatCode="0.0"/>
    <numFmt numFmtId="180" formatCode="\(@&quot;%&quot;\)"/>
    <numFmt numFmtId="181" formatCode="\ \ \2\)\ @\ "/>
    <numFmt numFmtId="182" formatCode="\ \ \3\)\ @\ "/>
    <numFmt numFmtId="183" formatCode="\ \ \4\)\ @\ "/>
    <numFmt numFmtId="184" formatCode="&quot;(&quot;\ General\ &quot;)&quot;"/>
    <numFmt numFmtId="185" formatCode="0.00000000000000000%"/>
    <numFmt numFmtId="186" formatCode="_-* #,##0.0_-;\-* #,##0.0_-;_-* &quot;-&quot;?_-;_-@_-"/>
    <numFmt numFmtId="187" formatCode="\(&quot;₩&quot;#,##0\)&quot;부&quot;&quot;가&quot;&quot;세&quot;&quot;포&quot;&quot;함&quot;.;\(\-&quot;₩&quot;#,##0\)"/>
    <numFmt numFmtId="188" formatCode="#,##0_ "/>
  </numFmts>
  <fonts count="2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666666"/>
      <name val="굴림"/>
      <family val="3"/>
      <charset val="129"/>
    </font>
    <font>
      <sz val="9"/>
      <color rgb="FF666666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Arial"/>
      <family val="2"/>
    </font>
    <font>
      <b/>
      <sz val="25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25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00"/>
      <name val="바탕"/>
      <family val="1"/>
      <charset val="129"/>
    </font>
    <font>
      <b/>
      <sz val="14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5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6" tint="0.59999389629810485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rgb="FF000000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rgb="FF000000"/>
      </bottom>
      <diagonal/>
    </border>
    <border>
      <left style="thick">
        <color indexed="64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indexed="64"/>
      </right>
      <top style="thick">
        <color rgb="FF000000"/>
      </top>
      <bottom/>
      <diagonal/>
    </border>
    <border>
      <left/>
      <right style="thick">
        <color indexed="64"/>
      </right>
      <top/>
      <bottom style="thick">
        <color rgb="FF000000"/>
      </bottom>
      <diagonal/>
    </border>
    <border>
      <left style="thick">
        <color indexed="64"/>
      </left>
      <right style="thin">
        <color indexed="64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ck">
        <color rgb="FF000000"/>
      </bottom>
      <diagonal/>
    </border>
    <border>
      <left style="thick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Alignment="1"/>
    <xf numFmtId="0" fontId="2" fillId="0" borderId="0" xfId="1" applyNumberFormat="1" applyFont="1" applyBorder="1" applyAlignment="1">
      <alignment vertical="center"/>
    </xf>
    <xf numFmtId="0" fontId="2" fillId="0" borderId="0" xfId="1" quotePrefix="1" applyNumberFormat="1" applyFont="1" applyBorder="1" applyAlignment="1"/>
    <xf numFmtId="0" fontId="2" fillId="0" borderId="0" xfId="1" applyNumberFormat="1" applyFont="1" applyBorder="1" applyAlignment="1"/>
    <xf numFmtId="3" fontId="3" fillId="0" borderId="1" xfId="1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left" vertical="center"/>
    </xf>
    <xf numFmtId="3" fontId="4" fillId="0" borderId="4" xfId="1" applyNumberFormat="1" applyFont="1" applyBorder="1" applyAlignment="1">
      <alignment vertical="center"/>
    </xf>
    <xf numFmtId="3" fontId="4" fillId="0" borderId="4" xfId="1" applyNumberFormat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right" vertical="center"/>
    </xf>
    <xf numFmtId="3" fontId="4" fillId="0" borderId="5" xfId="1" applyNumberFormat="1" applyFont="1" applyBorder="1" applyAlignment="1">
      <alignment horizontal="left" vertical="center"/>
    </xf>
    <xf numFmtId="3" fontId="4" fillId="0" borderId="6" xfId="1" applyNumberFormat="1" applyFont="1" applyBorder="1" applyAlignment="1">
      <alignment horizontal="left" vertical="center"/>
    </xf>
    <xf numFmtId="3" fontId="4" fillId="0" borderId="7" xfId="1" applyNumberFormat="1" applyFont="1" applyBorder="1" applyAlignment="1">
      <alignment horizontal="left" vertical="center"/>
    </xf>
    <xf numFmtId="3" fontId="4" fillId="0" borderId="7" xfId="1" applyNumberFormat="1" applyFont="1" applyBorder="1" applyAlignment="1">
      <alignment vertical="center"/>
    </xf>
    <xf numFmtId="3" fontId="4" fillId="0" borderId="7" xfId="1" applyNumberFormat="1" applyFont="1" applyBorder="1" applyAlignment="1">
      <alignment horizontal="center" vertical="center"/>
    </xf>
    <xf numFmtId="41" fontId="4" fillId="0" borderId="7" xfId="1" applyNumberFormat="1" applyFont="1" applyBorder="1" applyAlignment="1">
      <alignment vertical="center"/>
    </xf>
    <xf numFmtId="3" fontId="4" fillId="0" borderId="8" xfId="1" applyNumberFormat="1" applyFont="1" applyBorder="1" applyAlignment="1">
      <alignment horizontal="left" vertical="center"/>
    </xf>
    <xf numFmtId="3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vertical="center"/>
    </xf>
    <xf numFmtId="3" fontId="4" fillId="0" borderId="9" xfId="1" applyNumberFormat="1" applyFont="1" applyBorder="1" applyAlignment="1">
      <alignment horizontal="left" vertical="center"/>
    </xf>
    <xf numFmtId="3" fontId="4" fillId="0" borderId="10" xfId="1" applyNumberFormat="1" applyFont="1" applyBorder="1" applyAlignment="1">
      <alignment horizontal="left" vertical="center"/>
    </xf>
    <xf numFmtId="3" fontId="4" fillId="0" borderId="10" xfId="1" applyNumberFormat="1" applyFont="1" applyBorder="1" applyAlignment="1">
      <alignment vertical="center"/>
    </xf>
    <xf numFmtId="3" fontId="4" fillId="0" borderId="10" xfId="1" applyNumberFormat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right" vertical="center"/>
    </xf>
    <xf numFmtId="3" fontId="4" fillId="0" borderId="11" xfId="1" applyNumberFormat="1" applyFont="1" applyBorder="1" applyAlignment="1">
      <alignment horizontal="left" vertical="center"/>
    </xf>
    <xf numFmtId="3" fontId="4" fillId="0" borderId="12" xfId="1" applyNumberFormat="1" applyFont="1" applyBorder="1" applyAlignment="1">
      <alignment vertical="center"/>
    </xf>
    <xf numFmtId="3" fontId="3" fillId="0" borderId="13" xfId="1" applyNumberFormat="1" applyFont="1" applyBorder="1" applyAlignment="1">
      <alignment horizontal="center" vertical="center"/>
    </xf>
    <xf numFmtId="3" fontId="4" fillId="0" borderId="13" xfId="1" applyNumberFormat="1" applyFont="1" applyBorder="1" applyAlignment="1">
      <alignment vertical="center"/>
    </xf>
    <xf numFmtId="3" fontId="4" fillId="0" borderId="14" xfId="1" applyNumberFormat="1" applyFont="1" applyBorder="1" applyAlignment="1">
      <alignment vertical="center"/>
    </xf>
    <xf numFmtId="0" fontId="2" fillId="0" borderId="0" xfId="1" applyNumberFormat="1" applyFont="1" applyAlignment="1">
      <alignment vertical="center"/>
    </xf>
    <xf numFmtId="3" fontId="4" fillId="0" borderId="4" xfId="1" applyNumberFormat="1" applyFont="1" applyBorder="1" applyAlignment="1">
      <alignment horizontal="left" vertical="center" wrapText="1"/>
    </xf>
    <xf numFmtId="41" fontId="4" fillId="0" borderId="4" xfId="1" applyNumberFormat="1" applyFont="1" applyBorder="1" applyAlignment="1">
      <alignment horizontal="right" vertical="center"/>
    </xf>
    <xf numFmtId="41" fontId="4" fillId="0" borderId="7" xfId="1" applyNumberFormat="1" applyFont="1" applyBorder="1" applyAlignment="1">
      <alignment horizontal="right" vertical="center"/>
    </xf>
    <xf numFmtId="41" fontId="2" fillId="0" borderId="0" xfId="1" applyNumberFormat="1" applyFont="1" applyAlignment="1"/>
    <xf numFmtId="41" fontId="4" fillId="0" borderId="10" xfId="1" applyNumberFormat="1" applyFont="1" applyBorder="1" applyAlignment="1">
      <alignment vertical="center"/>
    </xf>
    <xf numFmtId="41" fontId="4" fillId="0" borderId="10" xfId="1" applyNumberFormat="1" applyFont="1" applyBorder="1" applyAlignment="1">
      <alignment horizontal="right" vertical="center"/>
    </xf>
    <xf numFmtId="41" fontId="4" fillId="0" borderId="13" xfId="1" applyNumberFormat="1" applyFont="1" applyBorder="1" applyAlignment="1">
      <alignment vertical="center"/>
    </xf>
    <xf numFmtId="41" fontId="2" fillId="0" borderId="0" xfId="1" applyNumberFormat="1" applyFont="1" applyAlignment="1">
      <alignment vertical="center"/>
    </xf>
    <xf numFmtId="3" fontId="4" fillId="0" borderId="15" xfId="1" quotePrefix="1" applyNumberFormat="1" applyFont="1" applyBorder="1" applyAlignment="1">
      <alignment horizontal="left" vertical="center"/>
    </xf>
    <xf numFmtId="3" fontId="4" fillId="0" borderId="6" xfId="1" quotePrefix="1" applyNumberFormat="1" applyFont="1" applyBorder="1" applyAlignment="1">
      <alignment horizontal="left" vertical="center"/>
    </xf>
    <xf numFmtId="41" fontId="4" fillId="0" borderId="13" xfId="1" applyNumberFormat="1" applyFont="1" applyBorder="1" applyAlignment="1">
      <alignment horizontal="right" vertical="center"/>
    </xf>
    <xf numFmtId="0" fontId="1" fillId="0" borderId="0" xfId="2" applyNumberFormat="1" applyAlignment="1">
      <alignment vertical="center" wrapText="1"/>
    </xf>
    <xf numFmtId="0" fontId="5" fillId="0" borderId="0" xfId="2" applyNumberFormat="1" applyFont="1" applyAlignment="1">
      <alignment horizontal="center" vertical="center"/>
    </xf>
    <xf numFmtId="0" fontId="6" fillId="0" borderId="0" xfId="2" applyNumberFormat="1" applyFont="1" applyAlignment="1">
      <alignment horizontal="center" vertical="center"/>
    </xf>
    <xf numFmtId="0" fontId="5" fillId="0" borderId="0" xfId="2" applyNumberFormat="1" applyFont="1" applyAlignment="1">
      <alignment horizontal="left" vertical="center"/>
    </xf>
    <xf numFmtId="0" fontId="5" fillId="0" borderId="16" xfId="2" applyNumberFormat="1" applyFont="1" applyBorder="1" applyAlignment="1">
      <alignment horizontal="center" vertical="center"/>
    </xf>
    <xf numFmtId="0" fontId="7" fillId="0" borderId="17" xfId="2" applyNumberFormat="1" applyFont="1" applyFill="1" applyBorder="1" applyAlignment="1" applyProtection="1">
      <alignment horizontal="left"/>
    </xf>
    <xf numFmtId="0" fontId="8" fillId="0" borderId="0" xfId="2" applyNumberFormat="1" applyFont="1" applyAlignment="1">
      <alignment horizontal="center" vertical="center"/>
    </xf>
    <xf numFmtId="0" fontId="9" fillId="0" borderId="0" xfId="2" applyNumberFormat="1" applyFont="1" applyAlignment="1">
      <alignment horizontal="center" vertical="center"/>
    </xf>
    <xf numFmtId="0" fontId="8" fillId="0" borderId="18" xfId="2" applyNumberFormat="1" applyFont="1" applyFill="1" applyBorder="1" applyAlignment="1" applyProtection="1">
      <alignment horizontal="center" vertical="center"/>
    </xf>
    <xf numFmtId="0" fontId="5" fillId="0" borderId="20" xfId="2" applyNumberFormat="1" applyFont="1" applyBorder="1" applyAlignment="1">
      <alignment horizontal="center" vertical="center"/>
    </xf>
    <xf numFmtId="0" fontId="8" fillId="0" borderId="18" xfId="2" applyNumberFormat="1" applyFont="1" applyFill="1" applyBorder="1" applyAlignment="1" applyProtection="1">
      <alignment horizontal="distributed" vertical="center" wrapText="1"/>
    </xf>
    <xf numFmtId="41" fontId="8" fillId="0" borderId="18" xfId="2" applyNumberFormat="1" applyFont="1" applyFill="1" applyBorder="1" applyAlignment="1" applyProtection="1">
      <alignment horizontal="center" vertical="center"/>
    </xf>
    <xf numFmtId="41" fontId="5" fillId="0" borderId="16" xfId="2" applyNumberFormat="1" applyFont="1" applyBorder="1" applyAlignment="1">
      <alignment horizontal="center" vertical="center"/>
    </xf>
    <xf numFmtId="0" fontId="7" fillId="0" borderId="17" xfId="2" applyNumberFormat="1" applyFont="1" applyFill="1" applyBorder="1" applyAlignment="1" applyProtection="1">
      <alignment horizontal="left"/>
      <protection locked="0"/>
    </xf>
    <xf numFmtId="0" fontId="8" fillId="0" borderId="0" xfId="2" applyNumberFormat="1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center" vertical="center"/>
      <protection locked="0"/>
    </xf>
    <xf numFmtId="0" fontId="8" fillId="0" borderId="18" xfId="2" applyNumberFormat="1" applyFont="1" applyFill="1" applyBorder="1" applyAlignment="1" applyProtection="1">
      <alignment horizontal="center" vertical="center"/>
      <protection locked="0"/>
    </xf>
    <xf numFmtId="0" fontId="8" fillId="0" borderId="18" xfId="2" applyNumberFormat="1" applyFont="1" applyFill="1" applyBorder="1" applyAlignment="1" applyProtection="1">
      <alignment horizontal="center" vertical="center" wrapText="1"/>
      <protection locked="0"/>
    </xf>
    <xf numFmtId="3" fontId="8" fillId="0" borderId="18" xfId="2" applyNumberFormat="1" applyFont="1" applyFill="1" applyBorder="1" applyAlignment="1" applyProtection="1">
      <alignment horizontal="center" vertical="center"/>
      <protection locked="0"/>
    </xf>
    <xf numFmtId="0" fontId="5" fillId="0" borderId="24" xfId="2" applyNumberFormat="1" applyFont="1" applyFill="1" applyBorder="1" applyAlignment="1" applyProtection="1">
      <alignment horizontal="center" vertical="center"/>
    </xf>
    <xf numFmtId="0" fontId="5" fillId="0" borderId="25" xfId="2" applyNumberFormat="1" applyFont="1" applyFill="1" applyBorder="1" applyAlignment="1" applyProtection="1">
      <alignment horizontal="center" vertical="center"/>
    </xf>
    <xf numFmtId="0" fontId="8" fillId="0" borderId="0" xfId="2" applyNumberFormat="1" applyFont="1" applyFill="1" applyBorder="1" applyAlignment="1" applyProtection="1">
      <alignment horizontal="center" vertical="center" wrapText="1"/>
      <protection locked="0"/>
    </xf>
    <xf numFmtId="3" fontId="8" fillId="0" borderId="0" xfId="2" applyNumberFormat="1" applyFont="1" applyFill="1" applyBorder="1" applyAlignment="1" applyProtection="1">
      <alignment horizontal="center" vertical="center"/>
      <protection locked="0"/>
    </xf>
    <xf numFmtId="185" fontId="9" fillId="0" borderId="0" xfId="2" applyNumberFormat="1" applyFont="1" applyAlignment="1">
      <alignment horizontal="center" vertical="center"/>
    </xf>
    <xf numFmtId="41" fontId="6" fillId="0" borderId="0" xfId="2" applyNumberFormat="1" applyFont="1" applyAlignment="1">
      <alignment horizontal="center" vertical="center"/>
    </xf>
    <xf numFmtId="186" fontId="6" fillId="0" borderId="0" xfId="2" applyNumberFormat="1" applyFont="1" applyAlignment="1">
      <alignment horizontal="center" vertical="center"/>
    </xf>
    <xf numFmtId="0" fontId="13" fillId="0" borderId="31" xfId="0" applyNumberFormat="1" applyFont="1" applyFill="1" applyBorder="1" applyAlignment="1" applyProtection="1">
      <alignment horizontal="center" vertical="top" wrapText="1"/>
    </xf>
    <xf numFmtId="0" fontId="13" fillId="0" borderId="0" xfId="0" applyNumberFormat="1" applyFont="1" applyFill="1" applyBorder="1" applyAlignment="1" applyProtection="1">
      <alignment horizontal="center" vertical="top" wrapText="1"/>
    </xf>
    <xf numFmtId="0" fontId="13" fillId="0" borderId="32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44" xfId="0" applyNumberFormat="1" applyFont="1" applyFill="1" applyBorder="1" applyAlignment="1" applyProtection="1">
      <alignment vertical="center" wrapText="1"/>
    </xf>
    <xf numFmtId="0" fontId="15" fillId="0" borderId="51" xfId="0" applyNumberFormat="1" applyFont="1" applyFill="1" applyBorder="1" applyAlignment="1" applyProtection="1">
      <alignment horizontal="center" vertical="center"/>
    </xf>
    <xf numFmtId="0" fontId="15" fillId="0" borderId="52" xfId="0" applyNumberFormat="1" applyFont="1" applyFill="1" applyBorder="1" applyAlignment="1" applyProtection="1">
      <alignment horizontal="center" vertical="center"/>
    </xf>
    <xf numFmtId="0" fontId="15" fillId="0" borderId="44" xfId="0" applyNumberFormat="1" applyFont="1" applyFill="1" applyBorder="1" applyAlignment="1" applyProtection="1">
      <alignment horizontal="center" vertical="center"/>
    </xf>
    <xf numFmtId="0" fontId="15" fillId="0" borderId="53" xfId="0" applyNumberFormat="1" applyFont="1" applyFill="1" applyBorder="1" applyAlignment="1" applyProtection="1">
      <alignment horizontal="center" vertical="center"/>
    </xf>
    <xf numFmtId="0" fontId="18" fillId="3" borderId="55" xfId="0" applyNumberFormat="1" applyFont="1" applyFill="1" applyBorder="1" applyAlignment="1" applyProtection="1">
      <alignment horizontal="center" vertical="center" wrapText="1"/>
    </xf>
    <xf numFmtId="0" fontId="15" fillId="0" borderId="36" xfId="0" applyNumberFormat="1" applyFont="1" applyFill="1" applyBorder="1" applyAlignment="1" applyProtection="1">
      <alignment horizontal="center" vertical="center" wrapText="1"/>
    </xf>
    <xf numFmtId="3" fontId="15" fillId="0" borderId="36" xfId="0" applyNumberFormat="1" applyFont="1" applyFill="1" applyBorder="1" applyAlignment="1" applyProtection="1">
      <alignment horizontal="right" vertical="center" wrapText="1"/>
    </xf>
    <xf numFmtId="0" fontId="15" fillId="0" borderId="16" xfId="0" applyNumberFormat="1" applyFont="1" applyFill="1" applyBorder="1" applyAlignment="1" applyProtection="1">
      <alignment horizontal="center" vertical="center" wrapText="1"/>
    </xf>
    <xf numFmtId="3" fontId="15" fillId="0" borderId="16" xfId="0" applyNumberFormat="1" applyFont="1" applyFill="1" applyBorder="1" applyAlignment="1" applyProtection="1">
      <alignment horizontal="right" vertical="center" wrapText="1"/>
    </xf>
    <xf numFmtId="188" fontId="15" fillId="0" borderId="16" xfId="0" applyNumberFormat="1" applyFont="1" applyFill="1" applyBorder="1" applyAlignment="1" applyProtection="1">
      <alignment horizontal="right" vertical="center" wrapText="1"/>
    </xf>
    <xf numFmtId="0" fontId="19" fillId="0" borderId="16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Fill="1" applyBorder="1" applyAlignment="1" applyProtection="1">
      <alignment horizontal="right" vertical="center" wrapText="1"/>
    </xf>
    <xf numFmtId="0" fontId="20" fillId="3" borderId="61" xfId="0" applyNumberFormat="1" applyFont="1" applyFill="1" applyBorder="1" applyAlignment="1" applyProtection="1">
      <alignment horizontal="center" vertical="center" wrapText="1"/>
    </xf>
    <xf numFmtId="3" fontId="20" fillId="3" borderId="61" xfId="0" applyNumberFormat="1" applyFont="1" applyFill="1" applyBorder="1" applyAlignment="1" applyProtection="1">
      <alignment horizontal="right" vertical="center" wrapText="1"/>
    </xf>
    <xf numFmtId="0" fontId="5" fillId="0" borderId="19" xfId="2" applyNumberFormat="1" applyFont="1" applyFill="1" applyBorder="1" applyAlignment="1" applyProtection="1">
      <alignment horizontal="center" vertical="center"/>
    </xf>
    <xf numFmtId="1" fontId="5" fillId="2" borderId="16" xfId="2" applyNumberFormat="1" applyFont="1" applyFill="1" applyBorder="1" applyAlignment="1" applyProtection="1">
      <alignment horizontal="center" vertical="center"/>
    </xf>
    <xf numFmtId="179" fontId="5" fillId="2" borderId="16" xfId="2" applyNumberFormat="1" applyFont="1" applyFill="1" applyBorder="1" applyAlignment="1" applyProtection="1">
      <alignment horizontal="center" vertical="center"/>
    </xf>
    <xf numFmtId="0" fontId="5" fillId="2" borderId="16" xfId="2" applyNumberFormat="1" applyFont="1" applyFill="1" applyBorder="1" applyAlignment="1" applyProtection="1">
      <alignment horizontal="center" vertical="center"/>
    </xf>
    <xf numFmtId="0" fontId="5" fillId="0" borderId="20" xfId="2" applyNumberFormat="1" applyFont="1" applyFill="1" applyBorder="1" applyAlignment="1" applyProtection="1">
      <alignment horizontal="center" vertical="center"/>
    </xf>
    <xf numFmtId="0" fontId="5" fillId="0" borderId="27" xfId="2" applyNumberFormat="1" applyFont="1" applyFill="1" applyBorder="1" applyAlignment="1" applyProtection="1">
      <alignment horizontal="center" vertical="center"/>
    </xf>
    <xf numFmtId="0" fontId="5" fillId="0" borderId="21" xfId="2" applyNumberFormat="1" applyFont="1" applyFill="1" applyBorder="1" applyAlignment="1" applyProtection="1">
      <alignment horizontal="center" vertical="center"/>
    </xf>
    <xf numFmtId="0" fontId="5" fillId="0" borderId="22" xfId="2" applyNumberFormat="1" applyFont="1" applyFill="1" applyBorder="1" applyAlignment="1" applyProtection="1">
      <alignment horizontal="center" vertical="center"/>
    </xf>
    <xf numFmtId="0" fontId="5" fillId="0" borderId="23" xfId="2" applyNumberFormat="1" applyFont="1" applyFill="1" applyBorder="1" applyAlignment="1" applyProtection="1">
      <alignment horizontal="center" vertical="center"/>
    </xf>
    <xf numFmtId="41" fontId="5" fillId="0" borderId="16" xfId="2" applyNumberFormat="1" applyFont="1" applyFill="1" applyBorder="1" applyAlignment="1" applyProtection="1">
      <alignment horizontal="center" vertical="center"/>
    </xf>
    <xf numFmtId="0" fontId="5" fillId="0" borderId="16" xfId="2" applyNumberFormat="1" applyFont="1" applyFill="1" applyBorder="1" applyAlignment="1" applyProtection="1">
      <alignment horizontal="center" vertical="center"/>
    </xf>
    <xf numFmtId="0" fontId="5" fillId="0" borderId="19" xfId="2" applyNumberFormat="1" applyFont="1" applyFill="1" applyBorder="1" applyAlignment="1" applyProtection="1">
      <alignment vertical="center"/>
    </xf>
    <xf numFmtId="0" fontId="5" fillId="0" borderId="62" xfId="2" applyNumberFormat="1" applyFont="1" applyBorder="1" applyAlignment="1">
      <alignment horizontal="center" vertical="center"/>
    </xf>
    <xf numFmtId="177" fontId="5" fillId="0" borderId="64" xfId="2" applyNumberFormat="1" applyFont="1" applyFill="1" applyBorder="1" applyAlignment="1" applyProtection="1">
      <alignment horizontal="left" vertical="center"/>
    </xf>
    <xf numFmtId="0" fontId="5" fillId="0" borderId="63" xfId="2" applyNumberFormat="1" applyFont="1" applyBorder="1" applyAlignment="1">
      <alignment horizontal="center" vertical="center"/>
    </xf>
    <xf numFmtId="181" fontId="5" fillId="0" borderId="64" xfId="2" applyNumberFormat="1" applyFont="1" applyFill="1" applyBorder="1" applyAlignment="1" applyProtection="1">
      <alignment horizontal="left" vertical="center"/>
    </xf>
    <xf numFmtId="182" fontId="5" fillId="0" borderId="64" xfId="2" applyNumberFormat="1" applyFont="1" applyFill="1" applyBorder="1" applyAlignment="1" applyProtection="1">
      <alignment horizontal="left" vertical="center"/>
    </xf>
    <xf numFmtId="183" fontId="5" fillId="0" borderId="64" xfId="2" applyNumberFormat="1" applyFont="1" applyFill="1" applyBorder="1" applyAlignment="1" applyProtection="1">
      <alignment horizontal="left" vertical="center"/>
    </xf>
    <xf numFmtId="0" fontId="5" fillId="0" borderId="64" xfId="2" applyNumberFormat="1" applyFont="1" applyBorder="1" applyAlignment="1">
      <alignment horizontal="left" vertical="center"/>
    </xf>
    <xf numFmtId="0" fontId="5" fillId="0" borderId="64" xfId="2" applyNumberFormat="1" applyFont="1" applyFill="1" applyBorder="1" applyAlignment="1" applyProtection="1">
      <alignment horizontal="left" vertical="center"/>
    </xf>
    <xf numFmtId="0" fontId="5" fillId="0" borderId="63" xfId="2" applyNumberFormat="1" applyFont="1" applyFill="1" applyBorder="1" applyAlignment="1" applyProtection="1">
      <alignment horizontal="center" vertical="center" wrapText="1"/>
    </xf>
    <xf numFmtId="0" fontId="5" fillId="0" borderId="63" xfId="2" applyNumberFormat="1" applyFont="1" applyBorder="1" applyAlignment="1">
      <alignment horizontal="center" vertical="center" wrapText="1"/>
    </xf>
    <xf numFmtId="0" fontId="5" fillId="0" borderId="65" xfId="2" applyNumberFormat="1" applyFont="1" applyBorder="1" applyAlignment="1">
      <alignment horizontal="left" vertical="center"/>
    </xf>
    <xf numFmtId="41" fontId="5" fillId="0" borderId="66" xfId="2" applyNumberFormat="1" applyFont="1" applyBorder="1" applyAlignment="1">
      <alignment horizontal="center" vertical="center"/>
    </xf>
    <xf numFmtId="0" fontId="5" fillId="0" borderId="66" xfId="2" applyNumberFormat="1" applyFont="1" applyBorder="1" applyAlignment="1">
      <alignment horizontal="center" vertical="center"/>
    </xf>
    <xf numFmtId="0" fontId="5" fillId="0" borderId="67" xfId="2" applyNumberFormat="1" applyFont="1" applyBorder="1" applyAlignment="1">
      <alignment horizontal="center" vertical="center"/>
    </xf>
    <xf numFmtId="0" fontId="5" fillId="0" borderId="68" xfId="2" applyNumberFormat="1" applyFont="1" applyFill="1" applyBorder="1" applyAlignment="1" applyProtection="1">
      <alignment horizontal="left" vertical="center"/>
    </xf>
    <xf numFmtId="41" fontId="5" fillId="0" borderId="69" xfId="2" applyNumberFormat="1" applyFont="1" applyFill="1" applyBorder="1" applyAlignment="1" applyProtection="1">
      <alignment horizontal="center" vertical="center"/>
    </xf>
    <xf numFmtId="0" fontId="5" fillId="0" borderId="69" xfId="2" applyNumberFormat="1" applyFont="1" applyFill="1" applyBorder="1" applyAlignment="1" applyProtection="1">
      <alignment horizontal="center" vertical="center"/>
    </xf>
    <xf numFmtId="0" fontId="5" fillId="0" borderId="70" xfId="2" applyNumberFormat="1" applyFont="1" applyFill="1" applyBorder="1" applyAlignment="1" applyProtection="1">
      <alignment vertical="center" wrapText="1"/>
    </xf>
    <xf numFmtId="0" fontId="5" fillId="0" borderId="71" xfId="2" applyNumberFormat="1" applyFont="1" applyBorder="1" applyAlignment="1">
      <alignment horizontal="left" vertical="center"/>
    </xf>
    <xf numFmtId="41" fontId="5" fillId="0" borderId="72" xfId="2" applyNumberFormat="1" applyFont="1" applyBorder="1" applyAlignment="1">
      <alignment horizontal="center" vertical="center"/>
    </xf>
    <xf numFmtId="0" fontId="5" fillId="0" borderId="72" xfId="2" applyNumberFormat="1" applyFont="1" applyBorder="1" applyAlignment="1">
      <alignment horizontal="center" vertical="center"/>
    </xf>
    <xf numFmtId="0" fontId="5" fillId="0" borderId="73" xfId="2" applyNumberFormat="1" applyFont="1" applyBorder="1" applyAlignment="1">
      <alignment horizontal="center" vertical="center"/>
    </xf>
    <xf numFmtId="0" fontId="5" fillId="0" borderId="74" xfId="2" applyNumberFormat="1" applyFont="1" applyFill="1" applyBorder="1" applyAlignment="1" applyProtection="1">
      <alignment horizontal="left" vertical="center"/>
    </xf>
    <xf numFmtId="41" fontId="5" fillId="0" borderId="75" xfId="2" applyNumberFormat="1" applyFont="1" applyFill="1" applyBorder="1" applyAlignment="1" applyProtection="1">
      <alignment horizontal="center" vertical="center"/>
    </xf>
    <xf numFmtId="0" fontId="5" fillId="0" borderId="75" xfId="2" applyNumberFormat="1" applyFont="1" applyFill="1" applyBorder="1" applyAlignment="1" applyProtection="1">
      <alignment horizontal="center" vertical="center"/>
    </xf>
    <xf numFmtId="0" fontId="9" fillId="0" borderId="62" xfId="2" applyNumberFormat="1" applyFont="1" applyBorder="1" applyAlignment="1">
      <alignment horizontal="center" vertical="center" wrapText="1"/>
    </xf>
    <xf numFmtId="0" fontId="5" fillId="4" borderId="80" xfId="2" applyNumberFormat="1" applyFont="1" applyFill="1" applyBorder="1" applyAlignment="1">
      <alignment horizontal="center" vertical="center"/>
    </xf>
    <xf numFmtId="0" fontId="5" fillId="4" borderId="81" xfId="2" applyNumberFormat="1" applyFont="1" applyFill="1" applyBorder="1" applyAlignment="1">
      <alignment horizontal="center" vertical="center"/>
    </xf>
    <xf numFmtId="0" fontId="5" fillId="4" borderId="81" xfId="2" applyNumberFormat="1" applyFont="1" applyFill="1" applyBorder="1" applyAlignment="1">
      <alignment horizontal="center" vertical="center" wrapText="1"/>
    </xf>
    <xf numFmtId="0" fontId="5" fillId="4" borderId="82" xfId="2" applyNumberFormat="1" applyFont="1" applyFill="1" applyBorder="1" applyAlignment="1">
      <alignment horizontal="center" vertical="center"/>
    </xf>
    <xf numFmtId="0" fontId="10" fillId="0" borderId="0" xfId="1" applyNumberFormat="1" applyFont="1" applyAlignment="1">
      <alignment horizontal="center" vertical="center"/>
    </xf>
    <xf numFmtId="0" fontId="5" fillId="0" borderId="76" xfId="2" applyNumberFormat="1" applyFont="1" applyFill="1" applyBorder="1" applyAlignment="1" applyProtection="1">
      <alignment horizontal="center" vertical="center" wrapText="1"/>
    </xf>
    <xf numFmtId="0" fontId="5" fillId="0" borderId="63" xfId="2" applyNumberFormat="1" applyFont="1" applyFill="1" applyBorder="1" applyAlignment="1" applyProtection="1">
      <alignment horizontal="center" vertical="center" wrapText="1"/>
    </xf>
    <xf numFmtId="178" fontId="5" fillId="0" borderId="16" xfId="2" applyNumberFormat="1" applyFont="1" applyFill="1" applyBorder="1" applyAlignment="1" applyProtection="1">
      <alignment horizontal="right" vertical="center"/>
    </xf>
    <xf numFmtId="41" fontId="5" fillId="0" borderId="16" xfId="2" applyNumberFormat="1" applyFont="1" applyFill="1" applyBorder="1" applyAlignment="1" applyProtection="1">
      <alignment horizontal="center" vertical="center"/>
    </xf>
    <xf numFmtId="0" fontId="5" fillId="0" borderId="16" xfId="2" applyNumberFormat="1" applyFont="1" applyFill="1" applyBorder="1" applyAlignment="1" applyProtection="1">
      <alignment horizontal="center" vertical="center"/>
    </xf>
    <xf numFmtId="0" fontId="5" fillId="0" borderId="26" xfId="2" applyNumberFormat="1" applyFont="1" applyFill="1" applyBorder="1" applyAlignment="1" applyProtection="1">
      <alignment horizontal="left" vertical="center"/>
    </xf>
    <xf numFmtId="0" fontId="5" fillId="0" borderId="19" xfId="2" applyNumberFormat="1" applyFont="1" applyFill="1" applyBorder="1" applyAlignment="1" applyProtection="1">
      <alignment horizontal="left" vertical="center"/>
    </xf>
    <xf numFmtId="178" fontId="5" fillId="0" borderId="19" xfId="2" applyNumberFormat="1" applyFont="1" applyFill="1" applyBorder="1" applyAlignment="1" applyProtection="1">
      <alignment horizontal="center" vertical="center"/>
    </xf>
    <xf numFmtId="0" fontId="5" fillId="0" borderId="26" xfId="2" applyNumberFormat="1" applyFont="1" applyFill="1" applyBorder="1" applyAlignment="1" applyProtection="1">
      <alignment horizontal="center" vertical="center"/>
    </xf>
    <xf numFmtId="184" fontId="5" fillId="0" borderId="19" xfId="2" applyNumberFormat="1" applyFont="1" applyFill="1" applyBorder="1" applyAlignment="1" applyProtection="1">
      <alignment horizontal="center" vertical="center"/>
    </xf>
    <xf numFmtId="0" fontId="5" fillId="0" borderId="16" xfId="2" applyNumberFormat="1" applyFont="1" applyFill="1" applyBorder="1" applyAlignment="1" applyProtection="1">
      <alignment horizontal="left" vertical="center"/>
    </xf>
    <xf numFmtId="0" fontId="5" fillId="0" borderId="66" xfId="2" applyNumberFormat="1" applyFont="1" applyFill="1" applyBorder="1" applyAlignment="1" applyProtection="1">
      <alignment horizontal="center" vertical="center"/>
    </xf>
    <xf numFmtId="0" fontId="5" fillId="0" borderId="77" xfId="2" applyNumberFormat="1" applyFont="1" applyBorder="1" applyAlignment="1">
      <alignment horizontal="left" vertical="center"/>
    </xf>
    <xf numFmtId="0" fontId="5" fillId="0" borderId="78" xfId="2" applyNumberFormat="1" applyFont="1" applyBorder="1" applyAlignment="1">
      <alignment horizontal="left" vertical="center"/>
    </xf>
    <xf numFmtId="0" fontId="5" fillId="0" borderId="79" xfId="2" applyNumberFormat="1" applyFont="1" applyBorder="1" applyAlignment="1">
      <alignment horizontal="left" vertical="center"/>
    </xf>
    <xf numFmtId="0" fontId="5" fillId="0" borderId="69" xfId="2" applyNumberFormat="1" applyFont="1" applyFill="1" applyBorder="1" applyAlignment="1" applyProtection="1">
      <alignment horizontal="left" vertical="center"/>
    </xf>
    <xf numFmtId="0" fontId="5" fillId="0" borderId="72" xfId="2" applyNumberFormat="1" applyFont="1" applyFill="1" applyBorder="1" applyAlignment="1" applyProtection="1">
      <alignment horizontal="center" vertical="center"/>
    </xf>
    <xf numFmtId="0" fontId="8" fillId="0" borderId="18" xfId="2" applyNumberFormat="1" applyFont="1" applyFill="1" applyBorder="1" applyAlignment="1" applyProtection="1">
      <alignment horizontal="center" vertical="center"/>
    </xf>
    <xf numFmtId="0" fontId="8" fillId="0" borderId="18" xfId="2" applyNumberFormat="1" applyFont="1" applyFill="1" applyBorder="1" applyAlignment="1" applyProtection="1">
      <alignment horizontal="center" vertical="center" wrapText="1"/>
    </xf>
    <xf numFmtId="0" fontId="8" fillId="0" borderId="18" xfId="2" applyNumberFormat="1" applyFont="1" applyFill="1" applyBorder="1" applyAlignment="1" applyProtection="1">
      <alignment horizontal="left" vertical="center" indent="1"/>
      <protection locked="0"/>
    </xf>
    <xf numFmtId="180" fontId="5" fillId="2" borderId="16" xfId="2" applyNumberFormat="1" applyFont="1" applyFill="1" applyBorder="1" applyAlignment="1" applyProtection="1">
      <alignment horizontal="center" vertical="center"/>
    </xf>
    <xf numFmtId="178" fontId="5" fillId="0" borderId="26" xfId="2" applyNumberFormat="1" applyFont="1" applyFill="1" applyBorder="1" applyAlignment="1" applyProtection="1">
      <alignment horizontal="center" vertical="center"/>
    </xf>
    <xf numFmtId="0" fontId="5" fillId="0" borderId="16" xfId="2" applyNumberFormat="1" applyFont="1" applyFill="1" applyBorder="1" applyAlignment="1" applyProtection="1">
      <alignment vertical="center"/>
    </xf>
    <xf numFmtId="0" fontId="5" fillId="0" borderId="63" xfId="2" applyNumberFormat="1" applyFont="1" applyFill="1" applyBorder="1" applyAlignment="1" applyProtection="1">
      <alignment horizontal="center" vertical="center"/>
    </xf>
    <xf numFmtId="0" fontId="5" fillId="0" borderId="20" xfId="2" applyNumberFormat="1" applyFont="1" applyFill="1" applyBorder="1" applyAlignment="1" applyProtection="1">
      <alignment horizontal="left" vertical="center"/>
    </xf>
    <xf numFmtId="0" fontId="5" fillId="4" borderId="81" xfId="2" applyNumberFormat="1" applyFont="1" applyFill="1" applyBorder="1" applyAlignment="1" applyProtection="1">
      <alignment horizontal="center" vertical="center"/>
    </xf>
    <xf numFmtId="0" fontId="5" fillId="0" borderId="75" xfId="2" applyNumberFormat="1" applyFont="1" applyFill="1" applyBorder="1" applyAlignment="1" applyProtection="1">
      <alignment horizontal="left" vertical="center"/>
    </xf>
    <xf numFmtId="178" fontId="5" fillId="0" borderId="16" xfId="2" applyNumberFormat="1" applyFont="1" applyFill="1" applyBorder="1" applyAlignment="1" applyProtection="1">
      <alignment horizontal="center" vertical="center"/>
    </xf>
    <xf numFmtId="0" fontId="5" fillId="0" borderId="64" xfId="2" applyNumberFormat="1" applyFont="1" applyFill="1" applyBorder="1" applyAlignment="1" applyProtection="1">
      <alignment horizontal="left" vertical="center" wrapText="1"/>
    </xf>
    <xf numFmtId="41" fontId="5" fillId="0" borderId="16" xfId="2" applyNumberFormat="1" applyFont="1" applyFill="1" applyBorder="1" applyAlignment="1" applyProtection="1">
      <alignment horizontal="right" vertical="center"/>
    </xf>
    <xf numFmtId="0" fontId="11" fillId="0" borderId="0" xfId="2" applyNumberFormat="1" applyFont="1" applyFill="1" applyBorder="1" applyAlignment="1" applyProtection="1">
      <alignment horizontal="center" vertical="center"/>
    </xf>
    <xf numFmtId="0" fontId="12" fillId="0" borderId="0" xfId="2" applyNumberFormat="1" applyFont="1" applyFill="1" applyBorder="1" applyAlignment="1" applyProtection="1">
      <alignment horizontal="center" vertical="top" wrapText="1"/>
    </xf>
    <xf numFmtId="0" fontId="12" fillId="0" borderId="0" xfId="2" applyNumberFormat="1" applyFont="1" applyFill="1" applyBorder="1" applyAlignment="1" applyProtection="1">
      <alignment horizontal="center" vertical="top"/>
    </xf>
    <xf numFmtId="0" fontId="5" fillId="0" borderId="64" xfId="2" applyNumberFormat="1" applyFont="1" applyFill="1" applyBorder="1" applyAlignment="1" applyProtection="1">
      <alignment horizontal="left" vertical="center"/>
    </xf>
    <xf numFmtId="188" fontId="15" fillId="0" borderId="16" xfId="0" applyNumberFormat="1" applyFont="1" applyFill="1" applyBorder="1" applyAlignment="1" applyProtection="1">
      <alignment horizontal="right" vertical="center" wrapText="1"/>
    </xf>
    <xf numFmtId="0" fontId="15" fillId="0" borderId="16" xfId="0" applyNumberFormat="1" applyFont="1" applyFill="1" applyBorder="1" applyAlignment="1" applyProtection="1">
      <alignment horizontal="center" vertical="center" wrapText="1"/>
    </xf>
    <xf numFmtId="0" fontId="15" fillId="0" borderId="57" xfId="0" applyNumberFormat="1" applyFont="1" applyFill="1" applyBorder="1" applyAlignment="1" applyProtection="1">
      <alignment horizontal="center" vertical="center" wrapText="1"/>
    </xf>
    <xf numFmtId="0" fontId="19" fillId="0" borderId="57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Fill="1" applyBorder="1" applyAlignment="1" applyProtection="1">
      <alignment horizontal="justify" vertical="center" wrapText="1"/>
    </xf>
    <xf numFmtId="0" fontId="19" fillId="0" borderId="16" xfId="0" applyNumberFormat="1" applyFont="1" applyFill="1" applyBorder="1" applyAlignment="1" applyProtection="1">
      <alignment horizontal="right" vertical="center" wrapText="1"/>
    </xf>
    <xf numFmtId="0" fontId="20" fillId="3" borderId="61" xfId="0" applyNumberFormat="1" applyFont="1" applyFill="1" applyBorder="1" applyAlignment="1" applyProtection="1">
      <alignment horizontal="right" vertical="center" wrapText="1"/>
    </xf>
    <xf numFmtId="0" fontId="20" fillId="3" borderId="61" xfId="0" applyNumberFormat="1" applyFont="1" applyFill="1" applyBorder="1" applyAlignment="1" applyProtection="1">
      <alignment horizontal="justify" vertical="center" wrapText="1"/>
    </xf>
    <xf numFmtId="0" fontId="15" fillId="0" borderId="31" xfId="0" applyNumberFormat="1" applyFont="1" applyFill="1" applyBorder="1" applyAlignment="1" applyProtection="1">
      <alignment vertical="center" wrapText="1"/>
    </xf>
    <xf numFmtId="0" fontId="15" fillId="0" borderId="0" xfId="0" applyNumberFormat="1" applyFont="1" applyFill="1" applyBorder="1" applyAlignment="1" applyProtection="1">
      <alignment vertical="center" wrapText="1"/>
    </xf>
    <xf numFmtId="0" fontId="15" fillId="0" borderId="43" xfId="0" applyNumberFormat="1" applyFont="1" applyFill="1" applyBorder="1" applyAlignment="1" applyProtection="1">
      <alignment vertical="center" wrapText="1"/>
    </xf>
    <xf numFmtId="0" fontId="15" fillId="0" borderId="44" xfId="0" applyNumberFormat="1" applyFont="1" applyFill="1" applyBorder="1" applyAlignment="1" applyProtection="1">
      <alignment vertical="center" wrapText="1"/>
    </xf>
    <xf numFmtId="0" fontId="13" fillId="0" borderId="28" xfId="0" applyNumberFormat="1" applyFont="1" applyFill="1" applyBorder="1" applyAlignment="1" applyProtection="1">
      <alignment horizontal="center" vertical="top" wrapText="1"/>
    </xf>
    <xf numFmtId="0" fontId="13" fillId="0" borderId="29" xfId="0" applyNumberFormat="1" applyFont="1" applyFill="1" applyBorder="1" applyAlignment="1" applyProtection="1">
      <alignment horizontal="center" vertical="top" wrapText="1"/>
    </xf>
    <xf numFmtId="0" fontId="14" fillId="0" borderId="29" xfId="0" applyNumberFormat="1" applyFont="1" applyFill="1" applyBorder="1" applyAlignment="1" applyProtection="1">
      <alignment horizontal="center" vertical="top" wrapText="1"/>
    </xf>
    <xf numFmtId="0" fontId="13" fillId="0" borderId="30" xfId="0" applyNumberFormat="1" applyFont="1" applyFill="1" applyBorder="1" applyAlignment="1" applyProtection="1">
      <alignment horizontal="center" vertical="top" wrapText="1"/>
    </xf>
    <xf numFmtId="0" fontId="15" fillId="0" borderId="51" xfId="0" applyNumberFormat="1" applyFont="1" applyFill="1" applyBorder="1" applyAlignment="1" applyProtection="1">
      <alignment horizontal="right" vertical="center"/>
    </xf>
    <xf numFmtId="0" fontId="15" fillId="0" borderId="44" xfId="0" applyNumberFormat="1" applyFont="1" applyFill="1" applyBorder="1" applyAlignment="1" applyProtection="1">
      <alignment horizontal="right" vertical="center"/>
    </xf>
    <xf numFmtId="0" fontId="15" fillId="0" borderId="51" xfId="0" applyNumberFormat="1" applyFont="1" applyFill="1" applyBorder="1" applyAlignment="1" applyProtection="1">
      <alignment horizontal="center" vertical="center"/>
    </xf>
    <xf numFmtId="0" fontId="15" fillId="0" borderId="44" xfId="0" applyNumberFormat="1" applyFont="1" applyFill="1" applyBorder="1" applyAlignment="1" applyProtection="1">
      <alignment horizontal="center" vertical="center"/>
    </xf>
    <xf numFmtId="187" fontId="15" fillId="0" borderId="51" xfId="0" applyNumberFormat="1" applyFont="1" applyFill="1" applyBorder="1" applyAlignment="1" applyProtection="1">
      <alignment horizontal="center" vertical="center"/>
    </xf>
    <xf numFmtId="187" fontId="15" fillId="0" borderId="44" xfId="0" applyNumberFormat="1" applyFont="1" applyFill="1" applyBorder="1" applyAlignment="1" applyProtection="1">
      <alignment horizontal="center" vertical="center"/>
    </xf>
    <xf numFmtId="0" fontId="17" fillId="3" borderId="58" xfId="0" applyNumberFormat="1" applyFont="1" applyFill="1" applyBorder="1" applyAlignment="1" applyProtection="1">
      <alignment horizontal="center" vertical="center" wrapText="1"/>
    </xf>
    <xf numFmtId="0" fontId="17" fillId="3" borderId="59" xfId="0" applyNumberFormat="1" applyFont="1" applyFill="1" applyBorder="1" applyAlignment="1" applyProtection="1">
      <alignment horizontal="center" vertical="center" wrapText="1"/>
    </xf>
    <xf numFmtId="0" fontId="20" fillId="3" borderId="59" xfId="0" applyNumberFormat="1" applyFont="1" applyFill="1" applyBorder="1" applyAlignment="1" applyProtection="1">
      <alignment horizontal="justify" vertical="center" wrapText="1"/>
    </xf>
    <xf numFmtId="0" fontId="20" fillId="3" borderId="59" xfId="0" applyNumberFormat="1" applyFont="1" applyFill="1" applyBorder="1" applyAlignment="1" applyProtection="1">
      <alignment horizontal="center" vertical="center" wrapText="1"/>
    </xf>
    <xf numFmtId="0" fontId="20" fillId="3" borderId="60" xfId="0" applyNumberFormat="1" applyFont="1" applyFill="1" applyBorder="1" applyAlignment="1" applyProtection="1">
      <alignment horizontal="center" vertical="center" wrapText="1"/>
    </xf>
    <xf numFmtId="0" fontId="16" fillId="0" borderId="57" xfId="0" applyNumberFormat="1" applyFont="1" applyFill="1" applyBorder="1" applyAlignment="1" applyProtection="1">
      <alignment horizontal="center" vertical="center" wrapText="1"/>
    </xf>
    <xf numFmtId="0" fontId="16" fillId="0" borderId="16" xfId="0" applyNumberFormat="1" applyFont="1" applyFill="1" applyBorder="1" applyAlignment="1" applyProtection="1">
      <alignment horizontal="center" vertical="center" wrapText="1"/>
    </xf>
    <xf numFmtId="3" fontId="15" fillId="0" borderId="16" xfId="0" applyNumberFormat="1" applyFont="1" applyFill="1" applyBorder="1" applyAlignment="1" applyProtection="1">
      <alignment horizontal="right" vertical="center" wrapText="1"/>
    </xf>
    <xf numFmtId="0" fontId="15" fillId="0" borderId="16" xfId="0" applyNumberFormat="1" applyFont="1" applyFill="1" applyBorder="1" applyAlignment="1" applyProtection="1">
      <alignment horizontal="right" vertical="center" wrapText="1"/>
    </xf>
    <xf numFmtId="0" fontId="17" fillId="0" borderId="50" xfId="0" applyNumberFormat="1" applyFont="1" applyFill="1" applyBorder="1" applyAlignment="1" applyProtection="1">
      <alignment horizontal="center" vertical="center" wrapText="1"/>
    </xf>
    <xf numFmtId="0" fontId="17" fillId="0" borderId="51" xfId="0" applyNumberFormat="1" applyFont="1" applyFill="1" applyBorder="1" applyAlignment="1" applyProtection="1">
      <alignment horizontal="center" vertical="center" wrapText="1"/>
    </xf>
    <xf numFmtId="0" fontId="15" fillId="0" borderId="43" xfId="0" applyNumberFormat="1" applyFont="1" applyFill="1" applyBorder="1" applyAlignment="1" applyProtection="1">
      <alignment horizontal="center" vertical="center" wrapText="1"/>
    </xf>
    <xf numFmtId="0" fontId="15" fillId="0" borderId="44" xfId="0" applyNumberFormat="1" applyFont="1" applyFill="1" applyBorder="1" applyAlignment="1" applyProtection="1">
      <alignment horizontal="center" vertical="center" wrapText="1"/>
    </xf>
    <xf numFmtId="0" fontId="18" fillId="3" borderId="54" xfId="0" applyNumberFormat="1" applyFont="1" applyFill="1" applyBorder="1" applyAlignment="1" applyProtection="1">
      <alignment horizontal="center" vertical="center" wrapText="1"/>
    </xf>
    <xf numFmtId="0" fontId="18" fillId="3" borderId="55" xfId="0" applyNumberFormat="1" applyFont="1" applyFill="1" applyBorder="1" applyAlignment="1" applyProtection="1">
      <alignment horizontal="center" vertical="center" wrapText="1"/>
    </xf>
    <xf numFmtId="0" fontId="16" fillId="0" borderId="56" xfId="0" applyNumberFormat="1" applyFont="1" applyFill="1" applyBorder="1" applyAlignment="1" applyProtection="1">
      <alignment horizontal="center" vertical="center" wrapText="1"/>
    </xf>
    <xf numFmtId="0" fontId="16" fillId="0" borderId="36" xfId="0" applyNumberFormat="1" applyFont="1" applyFill="1" applyBorder="1" applyAlignment="1" applyProtection="1">
      <alignment horizontal="center" vertical="center" wrapText="1"/>
    </xf>
    <xf numFmtId="0" fontId="15" fillId="0" borderId="36" xfId="0" applyNumberFormat="1" applyFont="1" applyFill="1" applyBorder="1" applyAlignment="1" applyProtection="1">
      <alignment horizontal="center" vertical="center" wrapText="1"/>
    </xf>
    <xf numFmtId="3" fontId="15" fillId="0" borderId="36" xfId="0" applyNumberFormat="1" applyFont="1" applyFill="1" applyBorder="1" applyAlignment="1" applyProtection="1">
      <alignment horizontal="right" vertical="center" wrapText="1"/>
    </xf>
    <xf numFmtId="0" fontId="15" fillId="0" borderId="36" xfId="0" applyNumberFormat="1" applyFont="1" applyFill="1" applyBorder="1" applyAlignment="1" applyProtection="1">
      <alignment horizontal="right" vertical="center" wrapText="1"/>
    </xf>
    <xf numFmtId="0" fontId="15" fillId="0" borderId="31" xfId="0" applyNumberFormat="1" applyFont="1" applyFill="1" applyBorder="1" applyAlignment="1" applyProtection="1">
      <alignment horizontal="left" vertical="center" wrapText="1"/>
    </xf>
    <xf numFmtId="0" fontId="15" fillId="0" borderId="0" xfId="0" applyNumberFormat="1" applyFont="1" applyFill="1" applyBorder="1" applyAlignment="1" applyProtection="1">
      <alignment horizontal="left" vertical="center" wrapText="1"/>
    </xf>
    <xf numFmtId="0" fontId="15" fillId="0" borderId="38" xfId="0" applyNumberFormat="1" applyFont="1" applyFill="1" applyBorder="1" applyAlignment="1" applyProtection="1">
      <alignment horizontal="left" vertical="center" wrapText="1"/>
    </xf>
    <xf numFmtId="0" fontId="15" fillId="0" borderId="24" xfId="0" applyNumberFormat="1" applyFont="1" applyFill="1" applyBorder="1" applyAlignment="1" applyProtection="1">
      <alignment horizontal="left" vertical="center" wrapText="1"/>
    </xf>
    <xf numFmtId="0" fontId="0" fillId="0" borderId="33" xfId="0" applyNumberFormat="1" applyFont="1" applyFill="1" applyBorder="1" applyAlignment="1" applyProtection="1">
      <alignment vertical="center" wrapText="1"/>
    </xf>
    <xf numFmtId="0" fontId="0" fillId="0" borderId="45" xfId="0" applyNumberFormat="1" applyFont="1" applyFill="1" applyBorder="1" applyAlignment="1" applyProtection="1">
      <alignment vertical="center" wrapText="1"/>
    </xf>
    <xf numFmtId="0" fontId="15" fillId="0" borderId="34" xfId="0" applyNumberFormat="1" applyFont="1" applyFill="1" applyBorder="1" applyAlignment="1" applyProtection="1">
      <alignment horizontal="center" vertical="center" wrapText="1"/>
    </xf>
    <xf numFmtId="0" fontId="15" fillId="0" borderId="39" xfId="0" applyNumberFormat="1" applyFont="1" applyFill="1" applyBorder="1" applyAlignment="1" applyProtection="1">
      <alignment horizontal="center" vertical="center" wrapText="1"/>
    </xf>
    <xf numFmtId="0" fontId="15" fillId="0" borderId="46" xfId="0" applyNumberFormat="1" applyFont="1" applyFill="1" applyBorder="1" applyAlignment="1" applyProtection="1">
      <alignment horizontal="center" vertical="center" wrapText="1"/>
    </xf>
    <xf numFmtId="0" fontId="16" fillId="0" borderId="35" xfId="0" applyNumberFormat="1" applyFont="1" applyFill="1" applyBorder="1" applyAlignment="1" applyProtection="1">
      <alignment horizontal="center" vertical="center" wrapText="1"/>
    </xf>
    <xf numFmtId="0" fontId="15" fillId="0" borderId="36" xfId="0" applyNumberFormat="1" applyFont="1" applyFill="1" applyBorder="1" applyAlignment="1" applyProtection="1">
      <alignment horizontal="justify" vertical="center" wrapText="1"/>
    </xf>
    <xf numFmtId="0" fontId="15" fillId="0" borderId="37" xfId="0" applyNumberFormat="1" applyFont="1" applyFill="1" applyBorder="1" applyAlignment="1" applyProtection="1">
      <alignment horizontal="justify" vertical="center" wrapText="1"/>
    </xf>
    <xf numFmtId="0" fontId="15" fillId="0" borderId="40" xfId="0" applyNumberFormat="1" applyFont="1" applyFill="1" applyBorder="1" applyAlignment="1" applyProtection="1">
      <alignment horizontal="center" vertical="center" wrapText="1"/>
    </xf>
    <xf numFmtId="0" fontId="15" fillId="0" borderId="16" xfId="0" applyNumberFormat="1" applyFont="1" applyFill="1" applyBorder="1" applyAlignment="1" applyProtection="1">
      <alignment vertical="center" wrapText="1"/>
    </xf>
    <xf numFmtId="0" fontId="15" fillId="0" borderId="41" xfId="0" applyNumberFormat="1" applyFont="1" applyFill="1" applyBorder="1" applyAlignment="1" applyProtection="1">
      <alignment vertical="center" wrapText="1"/>
    </xf>
    <xf numFmtId="0" fontId="15" fillId="0" borderId="42" xfId="0" applyNumberFormat="1" applyFont="1" applyFill="1" applyBorder="1" applyAlignment="1" applyProtection="1">
      <alignment vertical="center" wrapText="1"/>
    </xf>
    <xf numFmtId="0" fontId="15" fillId="0" borderId="21" xfId="0" applyNumberFormat="1" applyFont="1" applyFill="1" applyBorder="1" applyAlignment="1" applyProtection="1">
      <alignment vertical="center" wrapText="1"/>
    </xf>
    <xf numFmtId="0" fontId="15" fillId="0" borderId="38" xfId="0" applyNumberFormat="1" applyFont="1" applyFill="1" applyBorder="1" applyAlignment="1" applyProtection="1">
      <alignment vertical="center" wrapText="1"/>
    </xf>
    <xf numFmtId="0" fontId="15" fillId="0" borderId="24" xfId="0" applyNumberFormat="1" applyFont="1" applyFill="1" applyBorder="1" applyAlignment="1" applyProtection="1">
      <alignment vertical="center" wrapText="1"/>
    </xf>
    <xf numFmtId="0" fontId="16" fillId="0" borderId="40" xfId="0" applyNumberFormat="1" applyFont="1" applyFill="1" applyBorder="1" applyAlignment="1" applyProtection="1">
      <alignment horizontal="center" vertical="center" wrapText="1"/>
    </xf>
    <xf numFmtId="0" fontId="16" fillId="0" borderId="47" xfId="0" applyNumberFormat="1" applyFont="1" applyFill="1" applyBorder="1" applyAlignment="1" applyProtection="1">
      <alignment horizontal="center" vertical="center" wrapText="1"/>
    </xf>
    <xf numFmtId="0" fontId="16" fillId="0" borderId="48" xfId="0" applyNumberFormat="1" applyFont="1" applyFill="1" applyBorder="1" applyAlignment="1" applyProtection="1">
      <alignment horizontal="center" vertical="center" wrapText="1"/>
    </xf>
    <xf numFmtId="0" fontId="15" fillId="0" borderId="48" xfId="0" applyNumberFormat="1" applyFont="1" applyFill="1" applyBorder="1" applyAlignment="1" applyProtection="1">
      <alignment horizontal="justify" vertical="center" wrapText="1"/>
    </xf>
    <xf numFmtId="0" fontId="15" fillId="0" borderId="49" xfId="0" applyNumberFormat="1" applyFont="1" applyFill="1" applyBorder="1" applyAlignment="1" applyProtection="1">
      <alignment horizontal="justify" vertical="center" wrapText="1"/>
    </xf>
  </cellXfs>
  <cellStyles count="3">
    <cellStyle name="Normal" xfId="2" xr:uid="{00000000-0005-0000-0000-000000000000}"/>
    <cellStyle name="표준" xfId="0" builtinId="0"/>
    <cellStyle name="표준 2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581025</xdr:colOff>
      <xdr:row>3</xdr:row>
      <xdr:rowOff>57150</xdr:rowOff>
    </xdr:from>
    <xdr:to>
      <xdr:col>13</xdr:col>
      <xdr:colOff>942975</xdr:colOff>
      <xdr:row>4</xdr:row>
      <xdr:rowOff>161925</xdr:rowOff>
    </xdr:to>
    <xdr:pic>
      <xdr:nvPicPr>
        <xdr:cNvPr id="2" name="그림 3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534775" y="1466850"/>
          <a:ext cx="361950" cy="31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B1:K32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1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1" ht="18" customHeight="1" x14ac:dyDescent="0.2">
      <c r="B2" s="3" t="e">
        <f>#REF!</f>
        <v>#REF!</v>
      </c>
      <c r="C2" s="4"/>
      <c r="D2" s="5"/>
      <c r="E2" s="5" t="s">
        <v>133</v>
      </c>
      <c r="F2" s="5"/>
      <c r="G2" s="5"/>
      <c r="H2" s="5"/>
      <c r="I2" s="5"/>
      <c r="J2" s="5"/>
      <c r="K2" s="5"/>
    </row>
    <row r="3" spans="2:11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1" ht="19.7" customHeight="1" x14ac:dyDescent="0.2">
      <c r="B4" s="41" t="s">
        <v>56</v>
      </c>
      <c r="C4" s="33" t="s">
        <v>102</v>
      </c>
      <c r="D4" s="9"/>
      <c r="E4" s="10">
        <v>1</v>
      </c>
      <c r="F4" s="11" t="s">
        <v>26</v>
      </c>
      <c r="G4" s="34" t="e">
        <f>+#REF!</f>
        <v>#REF!</v>
      </c>
      <c r="H4" s="34" t="e">
        <f>+#REF!</f>
        <v>#REF!</v>
      </c>
      <c r="I4" s="34" t="e">
        <f>+#REF!</f>
        <v>#REF!</v>
      </c>
      <c r="J4" s="34" t="e">
        <f>H4+G4+I4</f>
        <v>#REF!</v>
      </c>
      <c r="K4" s="13" t="s">
        <v>70</v>
      </c>
    </row>
    <row r="5" spans="2:11" ht="19.7" customHeight="1" x14ac:dyDescent="0.2">
      <c r="B5" s="42" t="s">
        <v>82</v>
      </c>
      <c r="C5" s="15" t="s">
        <v>123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1" ht="19.7" customHeight="1" x14ac:dyDescent="0.2">
      <c r="B6" s="42" t="s">
        <v>51</v>
      </c>
      <c r="C6" s="15" t="s">
        <v>116</v>
      </c>
      <c r="D6" s="15"/>
      <c r="E6" s="16">
        <v>1</v>
      </c>
      <c r="F6" s="17" t="s">
        <v>26</v>
      </c>
      <c r="G6" s="35" t="e">
        <f>+#REF!</f>
        <v>#REF!</v>
      </c>
      <c r="H6" s="35" t="e">
        <f>+#REF!</f>
        <v>#REF!</v>
      </c>
      <c r="I6" s="35" t="e">
        <f>+#REF!</f>
        <v>#REF!</v>
      </c>
      <c r="J6" s="35" t="e">
        <f>H6+G6+I6</f>
        <v>#REF!</v>
      </c>
      <c r="K6" s="19"/>
    </row>
    <row r="7" spans="2:11" ht="19.7" customHeight="1" x14ac:dyDescent="0.2">
      <c r="B7" s="14"/>
      <c r="C7" s="15"/>
      <c r="D7" s="15"/>
      <c r="E7" s="16"/>
      <c r="F7" s="17"/>
      <c r="G7" s="35"/>
      <c r="H7" s="35"/>
      <c r="I7" s="35"/>
      <c r="J7" s="35"/>
      <c r="K7" s="19"/>
    </row>
    <row r="8" spans="2:11" ht="19.7" customHeight="1" x14ac:dyDescent="0.2">
      <c r="B8" s="14"/>
      <c r="C8" s="15"/>
      <c r="D8" s="15"/>
      <c r="E8" s="16"/>
      <c r="F8" s="17"/>
      <c r="G8" s="35"/>
      <c r="H8" s="35"/>
      <c r="I8" s="35"/>
      <c r="J8" s="35"/>
      <c r="K8" s="19"/>
    </row>
    <row r="9" spans="2:11" ht="19.7" customHeight="1" x14ac:dyDescent="0.2">
      <c r="B9" s="14"/>
      <c r="C9" s="15"/>
      <c r="D9" s="15"/>
      <c r="E9" s="16"/>
      <c r="F9" s="17"/>
      <c r="G9" s="18"/>
      <c r="H9" s="18"/>
      <c r="I9" s="35"/>
      <c r="J9" s="35"/>
      <c r="K9" s="19"/>
    </row>
    <row r="10" spans="2:11" ht="19.7" customHeight="1" x14ac:dyDescent="0.2">
      <c r="B10" s="14"/>
      <c r="C10" s="15"/>
      <c r="D10" s="15"/>
      <c r="E10" s="16"/>
      <c r="F10" s="17"/>
      <c r="G10" s="35"/>
      <c r="H10" s="35"/>
      <c r="I10" s="35"/>
      <c r="J10" s="35"/>
      <c r="K10" s="19"/>
    </row>
    <row r="11" spans="2:11" ht="19.7" customHeight="1" x14ac:dyDescent="0.2">
      <c r="B11" s="14" t="s">
        <v>70</v>
      </c>
      <c r="C11" s="15"/>
      <c r="D11" s="15"/>
      <c r="E11" s="21"/>
      <c r="F11" s="17"/>
      <c r="G11" s="18"/>
      <c r="H11" s="18"/>
      <c r="I11" s="18"/>
      <c r="J11" s="35"/>
      <c r="K11" s="19"/>
    </row>
    <row r="12" spans="2:11" ht="19.7" customHeight="1" x14ac:dyDescent="0.2">
      <c r="B12" s="14" t="s">
        <v>70</v>
      </c>
      <c r="C12" s="15"/>
      <c r="D12" s="15"/>
      <c r="E12" s="21"/>
      <c r="F12" s="17"/>
      <c r="G12" s="18"/>
      <c r="H12" s="18"/>
      <c r="I12" s="18"/>
      <c r="J12" s="35"/>
      <c r="K12" s="19"/>
    </row>
    <row r="13" spans="2:11" ht="19.7" customHeight="1" x14ac:dyDescent="0.2">
      <c r="B13" s="14" t="s">
        <v>70</v>
      </c>
      <c r="C13" s="15"/>
      <c r="D13" s="15"/>
      <c r="E13" s="21"/>
      <c r="F13" s="17"/>
      <c r="G13" s="18"/>
      <c r="H13" s="18"/>
      <c r="I13" s="18"/>
      <c r="J13" s="35"/>
      <c r="K13" s="19"/>
    </row>
    <row r="14" spans="2:11" ht="19.7" customHeight="1" x14ac:dyDescent="0.2">
      <c r="B14" s="14" t="s">
        <v>70</v>
      </c>
      <c r="C14" s="15"/>
      <c r="D14" s="15"/>
      <c r="E14" s="21"/>
      <c r="F14" s="17"/>
      <c r="G14" s="18"/>
      <c r="H14" s="18"/>
      <c r="I14" s="18"/>
      <c r="J14" s="35"/>
      <c r="K14" s="19"/>
    </row>
    <row r="15" spans="2:11" ht="19.7" customHeight="1" x14ac:dyDescent="0.2">
      <c r="B15" s="14" t="s">
        <v>70</v>
      </c>
      <c r="C15" s="15"/>
      <c r="D15" s="15"/>
      <c r="E15" s="21"/>
      <c r="F15" s="17"/>
      <c r="G15" s="18"/>
      <c r="H15" s="18"/>
      <c r="I15" s="18"/>
      <c r="J15" s="35"/>
      <c r="K15" s="19"/>
    </row>
    <row r="16" spans="2:11" ht="19.7" customHeight="1" x14ac:dyDescent="0.2">
      <c r="B16" s="14" t="s">
        <v>70</v>
      </c>
      <c r="C16" s="15"/>
      <c r="D16" s="15"/>
      <c r="E16" s="21"/>
      <c r="F16" s="17"/>
      <c r="G16" s="18"/>
      <c r="H16" s="18"/>
      <c r="I16" s="18"/>
      <c r="J16" s="35"/>
      <c r="K16" s="19"/>
    </row>
    <row r="17" spans="2:11" ht="19.7" customHeight="1" x14ac:dyDescent="0.2">
      <c r="B17" s="14" t="s">
        <v>70</v>
      </c>
      <c r="C17" s="15"/>
      <c r="D17" s="15"/>
      <c r="E17" s="21"/>
      <c r="F17" s="17"/>
      <c r="G17" s="18"/>
      <c r="H17" s="18"/>
      <c r="I17" s="18"/>
      <c r="J17" s="35"/>
      <c r="K17" s="19"/>
    </row>
    <row r="18" spans="2:11" ht="19.7" customHeight="1" x14ac:dyDescent="0.2">
      <c r="B18" s="14" t="s">
        <v>70</v>
      </c>
      <c r="C18" s="15"/>
      <c r="D18" s="15"/>
      <c r="E18" s="21"/>
      <c r="F18" s="17"/>
      <c r="G18" s="18"/>
      <c r="H18" s="18"/>
      <c r="I18" s="18"/>
      <c r="J18" s="35"/>
      <c r="K18" s="19"/>
    </row>
    <row r="19" spans="2:11" ht="19.7" customHeight="1" x14ac:dyDescent="0.2">
      <c r="B19" s="14" t="s">
        <v>70</v>
      </c>
      <c r="C19" s="15"/>
      <c r="D19" s="15"/>
      <c r="E19" s="21"/>
      <c r="F19" s="17"/>
      <c r="G19" s="18"/>
      <c r="H19" s="18"/>
      <c r="I19" s="18"/>
      <c r="J19" s="35"/>
      <c r="K19" s="19"/>
    </row>
    <row r="20" spans="2:11" ht="19.7" customHeight="1" x14ac:dyDescent="0.2">
      <c r="B20" s="14" t="s">
        <v>70</v>
      </c>
      <c r="C20" s="15"/>
      <c r="D20" s="15"/>
      <c r="E20" s="21"/>
      <c r="F20" s="17"/>
      <c r="G20" s="18"/>
      <c r="H20" s="18"/>
      <c r="I20" s="18"/>
      <c r="J20" s="35"/>
      <c r="K20" s="19"/>
    </row>
    <row r="21" spans="2:11" ht="19.7" customHeight="1" x14ac:dyDescent="0.2">
      <c r="B21" s="14" t="s">
        <v>70</v>
      </c>
      <c r="C21" s="15"/>
      <c r="D21" s="15"/>
      <c r="E21" s="16"/>
      <c r="F21" s="17"/>
      <c r="G21" s="18"/>
      <c r="H21" s="18"/>
      <c r="I21" s="18"/>
      <c r="J21" s="35"/>
      <c r="K21" s="19"/>
    </row>
    <row r="22" spans="2:11" ht="19.7" customHeight="1" x14ac:dyDescent="0.2">
      <c r="B22" s="14" t="s">
        <v>70</v>
      </c>
      <c r="C22" s="15"/>
      <c r="D22" s="15"/>
      <c r="E22" s="16"/>
      <c r="F22" s="17"/>
      <c r="G22" s="18"/>
      <c r="H22" s="18"/>
      <c r="I22" s="18"/>
      <c r="J22" s="35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18"/>
      <c r="H23" s="18"/>
      <c r="I23" s="18"/>
      <c r="J23" s="35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18"/>
      <c r="H24" s="18"/>
      <c r="I24" s="18"/>
      <c r="J24" s="35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18"/>
      <c r="H25" s="18"/>
      <c r="I25" s="18"/>
      <c r="J25" s="35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18"/>
      <c r="H26" s="18"/>
      <c r="I26" s="18"/>
      <c r="J26" s="35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18"/>
      <c r="H27" s="18"/>
      <c r="I27" s="18"/>
      <c r="J27" s="35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18"/>
      <c r="H28" s="18"/>
      <c r="I28" s="18"/>
      <c r="J28" s="35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37"/>
      <c r="H29" s="37"/>
      <c r="I29" s="37"/>
      <c r="J29" s="38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39" t="e">
        <f>+G4+G5+G6+G7+G8+G9+G10+G11+G12+G13+G14+G15</f>
        <v>#REF!</v>
      </c>
      <c r="H30" s="39" t="e">
        <f>+H4+H5+H6+H7+H8+H9+H10+H11+H12+H13+H14+H15</f>
        <v>#REF!</v>
      </c>
      <c r="I30" s="39" t="e">
        <f>+I4+I5+I6+I7+I8+I9+I10+I11+I12+I13+I14+I15</f>
        <v>#REF!</v>
      </c>
      <c r="J30" s="39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40"/>
      <c r="H31" s="40"/>
      <c r="I31" s="40"/>
      <c r="J31" s="40"/>
      <c r="K31" s="32"/>
    </row>
    <row r="32" spans="2:11" x14ac:dyDescent="0.2">
      <c r="G32" s="36"/>
      <c r="H32" s="36"/>
      <c r="I32" s="36"/>
      <c r="J32" s="36"/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1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1" ht="18" customHeight="1" x14ac:dyDescent="0.2">
      <c r="B2" s="3" t="e">
        <f>#REF!</f>
        <v>#REF!</v>
      </c>
      <c r="C2" s="4"/>
      <c r="D2" s="5"/>
      <c r="E2" s="5" t="s">
        <v>134</v>
      </c>
      <c r="F2" s="5"/>
      <c r="G2" s="5"/>
      <c r="H2" s="5"/>
      <c r="I2" s="5"/>
      <c r="J2" s="5"/>
      <c r="K2" s="5"/>
    </row>
    <row r="3" spans="2:11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1" ht="19.7" customHeight="1" x14ac:dyDescent="0.2">
      <c r="B4" s="41" t="s">
        <v>56</v>
      </c>
      <c r="C4" s="33" t="s">
        <v>102</v>
      </c>
      <c r="D4" s="9"/>
      <c r="E4" s="10">
        <v>1</v>
      </c>
      <c r="F4" s="11" t="s">
        <v>26</v>
      </c>
      <c r="G4" s="34" t="e">
        <f>+#REF!</f>
        <v>#REF!</v>
      </c>
      <c r="H4" s="34" t="e">
        <f>+#REF!</f>
        <v>#REF!</v>
      </c>
      <c r="I4" s="34" t="e">
        <f>+#REF!</f>
        <v>#REF!</v>
      </c>
      <c r="J4" s="34" t="e">
        <f>H4+G4+I4</f>
        <v>#REF!</v>
      </c>
      <c r="K4" s="13" t="s">
        <v>70</v>
      </c>
    </row>
    <row r="5" spans="2:11" ht="19.7" customHeight="1" x14ac:dyDescent="0.2">
      <c r="B5" s="42" t="s">
        <v>82</v>
      </c>
      <c r="C5" s="15" t="s">
        <v>123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1" ht="19.7" customHeight="1" x14ac:dyDescent="0.2">
      <c r="B6" s="42" t="s">
        <v>51</v>
      </c>
      <c r="C6" s="15" t="s">
        <v>116</v>
      </c>
      <c r="D6" s="15"/>
      <c r="E6" s="16">
        <v>1</v>
      </c>
      <c r="F6" s="17" t="s">
        <v>26</v>
      </c>
      <c r="G6" s="35" t="e">
        <f>+#REF!</f>
        <v>#REF!</v>
      </c>
      <c r="H6" s="35" t="e">
        <f>+#REF!</f>
        <v>#REF!</v>
      </c>
      <c r="I6" s="35" t="e">
        <f>+#REF!</f>
        <v>#REF!</v>
      </c>
      <c r="J6" s="35" t="e">
        <f>H6+G6+I6</f>
        <v>#REF!</v>
      </c>
      <c r="K6" s="19"/>
    </row>
    <row r="7" spans="2:11" ht="19.7" customHeight="1" x14ac:dyDescent="0.2">
      <c r="B7" s="41"/>
      <c r="C7" s="33"/>
      <c r="D7" s="9"/>
      <c r="E7" s="10"/>
      <c r="F7" s="17"/>
      <c r="G7" s="12"/>
      <c r="H7" s="12"/>
      <c r="I7" s="35"/>
      <c r="J7" s="20"/>
      <c r="K7" s="13"/>
    </row>
    <row r="8" spans="2:11" ht="19.7" customHeight="1" x14ac:dyDescent="0.2">
      <c r="B8" s="42"/>
      <c r="C8" s="15"/>
      <c r="D8" s="15"/>
      <c r="E8" s="16"/>
      <c r="F8" s="17"/>
      <c r="G8" s="16"/>
      <c r="H8" s="16"/>
      <c r="I8" s="20"/>
      <c r="J8" s="20"/>
      <c r="K8" s="19"/>
    </row>
    <row r="9" spans="2:11" ht="19.7" customHeight="1" x14ac:dyDescent="0.2">
      <c r="B9" s="42"/>
      <c r="C9" s="15"/>
      <c r="D9" s="15"/>
      <c r="E9" s="16"/>
      <c r="F9" s="17"/>
      <c r="G9" s="16"/>
      <c r="H9" s="16"/>
      <c r="I9" s="20"/>
      <c r="J9" s="20"/>
      <c r="K9" s="19"/>
    </row>
    <row r="10" spans="2:11" ht="19.7" customHeight="1" x14ac:dyDescent="0.2">
      <c r="B10" s="14"/>
      <c r="C10" s="15"/>
      <c r="D10" s="15"/>
      <c r="E10" s="16"/>
      <c r="F10" s="17"/>
      <c r="G10" s="20"/>
      <c r="H10" s="20"/>
      <c r="I10" s="20"/>
      <c r="J10" s="20"/>
      <c r="K10" s="19"/>
    </row>
    <row r="11" spans="2:11" ht="19.7" customHeight="1" x14ac:dyDescent="0.2">
      <c r="B11" s="14"/>
      <c r="C11" s="15"/>
      <c r="D11" s="15"/>
      <c r="E11" s="21"/>
      <c r="F11" s="17"/>
      <c r="G11" s="16"/>
      <c r="H11" s="16"/>
      <c r="I11" s="16"/>
      <c r="J11" s="20"/>
      <c r="K11" s="19"/>
    </row>
    <row r="12" spans="2:11" ht="19.7" customHeight="1" x14ac:dyDescent="0.2">
      <c r="B12" s="14"/>
      <c r="C12" s="15"/>
      <c r="D12" s="15"/>
      <c r="E12" s="21"/>
      <c r="F12" s="17"/>
      <c r="G12" s="16"/>
      <c r="H12" s="16"/>
      <c r="I12" s="16"/>
      <c r="J12" s="20"/>
      <c r="K12" s="19"/>
    </row>
    <row r="13" spans="2:11" ht="19.7" customHeight="1" x14ac:dyDescent="0.2">
      <c r="B13" s="14" t="s">
        <v>70</v>
      </c>
      <c r="C13" s="15"/>
      <c r="D13" s="15"/>
      <c r="E13" s="21"/>
      <c r="F13" s="17"/>
      <c r="G13" s="16"/>
      <c r="H13" s="16"/>
      <c r="I13" s="16"/>
      <c r="J13" s="20"/>
      <c r="K13" s="19"/>
    </row>
    <row r="14" spans="2:11" ht="19.7" customHeight="1" x14ac:dyDescent="0.2">
      <c r="B14" s="14" t="s">
        <v>70</v>
      </c>
      <c r="C14" s="15"/>
      <c r="D14" s="15"/>
      <c r="E14" s="21"/>
      <c r="F14" s="17"/>
      <c r="G14" s="16"/>
      <c r="H14" s="16"/>
      <c r="I14" s="16"/>
      <c r="J14" s="20"/>
      <c r="K14" s="19"/>
    </row>
    <row r="15" spans="2:11" ht="19.7" customHeight="1" x14ac:dyDescent="0.2">
      <c r="B15" s="14" t="s">
        <v>70</v>
      </c>
      <c r="C15" s="15"/>
      <c r="D15" s="15"/>
      <c r="E15" s="21"/>
      <c r="F15" s="17"/>
      <c r="G15" s="16"/>
      <c r="H15" s="16"/>
      <c r="I15" s="16"/>
      <c r="J15" s="20"/>
      <c r="K15" s="19"/>
    </row>
    <row r="16" spans="2:11" ht="19.7" customHeight="1" x14ac:dyDescent="0.2">
      <c r="B16" s="14" t="s">
        <v>70</v>
      </c>
      <c r="C16" s="15"/>
      <c r="D16" s="15"/>
      <c r="E16" s="21"/>
      <c r="F16" s="17"/>
      <c r="G16" s="16"/>
      <c r="H16" s="16"/>
      <c r="I16" s="16"/>
      <c r="J16" s="20"/>
      <c r="K16" s="19"/>
    </row>
    <row r="17" spans="2:11" ht="19.7" customHeight="1" x14ac:dyDescent="0.2">
      <c r="B17" s="14" t="s">
        <v>70</v>
      </c>
      <c r="C17" s="15"/>
      <c r="D17" s="15"/>
      <c r="E17" s="21"/>
      <c r="F17" s="17"/>
      <c r="G17" s="16"/>
      <c r="H17" s="16"/>
      <c r="I17" s="16"/>
      <c r="J17" s="20"/>
      <c r="K17" s="19"/>
    </row>
    <row r="18" spans="2:11" ht="19.7" customHeight="1" x14ac:dyDescent="0.2">
      <c r="B18" s="14" t="s">
        <v>70</v>
      </c>
      <c r="C18" s="15"/>
      <c r="D18" s="15"/>
      <c r="E18" s="21"/>
      <c r="F18" s="17"/>
      <c r="G18" s="16"/>
      <c r="H18" s="16"/>
      <c r="I18" s="16"/>
      <c r="J18" s="20"/>
      <c r="K18" s="19"/>
    </row>
    <row r="19" spans="2:11" ht="19.7" customHeight="1" x14ac:dyDescent="0.2">
      <c r="B19" s="14" t="s">
        <v>70</v>
      </c>
      <c r="C19" s="15"/>
      <c r="D19" s="15"/>
      <c r="E19" s="21"/>
      <c r="F19" s="17"/>
      <c r="G19" s="16"/>
      <c r="H19" s="16"/>
      <c r="I19" s="16"/>
      <c r="J19" s="20"/>
      <c r="K19" s="19"/>
    </row>
    <row r="20" spans="2:11" ht="19.7" customHeight="1" x14ac:dyDescent="0.2">
      <c r="B20" s="14" t="s">
        <v>70</v>
      </c>
      <c r="C20" s="15"/>
      <c r="D20" s="15"/>
      <c r="E20" s="21"/>
      <c r="F20" s="17"/>
      <c r="G20" s="16"/>
      <c r="H20" s="16"/>
      <c r="I20" s="16"/>
      <c r="J20" s="20"/>
      <c r="K20" s="19"/>
    </row>
    <row r="21" spans="2:11" ht="19.7" customHeight="1" x14ac:dyDescent="0.2">
      <c r="B21" s="14" t="s">
        <v>70</v>
      </c>
      <c r="C21" s="15"/>
      <c r="D21" s="15"/>
      <c r="E21" s="16"/>
      <c r="F21" s="17"/>
      <c r="G21" s="16"/>
      <c r="H21" s="16"/>
      <c r="I21" s="16"/>
      <c r="J21" s="20"/>
      <c r="K21" s="19"/>
    </row>
    <row r="22" spans="2:11" ht="19.7" customHeight="1" x14ac:dyDescent="0.2">
      <c r="B22" s="14" t="s">
        <v>70</v>
      </c>
      <c r="C22" s="15"/>
      <c r="D22" s="15"/>
      <c r="E22" s="16"/>
      <c r="F22" s="17"/>
      <c r="G22" s="16"/>
      <c r="H22" s="16"/>
      <c r="I22" s="16"/>
      <c r="J22" s="20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16"/>
      <c r="H23" s="16"/>
      <c r="I23" s="16"/>
      <c r="J23" s="20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16"/>
      <c r="H24" s="16"/>
      <c r="I24" s="16"/>
      <c r="J24" s="20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16"/>
      <c r="H25" s="16"/>
      <c r="I25" s="16"/>
      <c r="J25" s="20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16"/>
      <c r="H26" s="16"/>
      <c r="I26" s="16"/>
      <c r="J26" s="20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16"/>
      <c r="H27" s="16"/>
      <c r="I27" s="16"/>
      <c r="J27" s="20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16"/>
      <c r="H28" s="16"/>
      <c r="I28" s="16"/>
      <c r="J28" s="20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24"/>
      <c r="H29" s="24"/>
      <c r="I29" s="24"/>
      <c r="J29" s="26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30" t="e">
        <f>+G4+G5+G6+G7+G8+G9+G10+G11+G12+G13+G14+G15</f>
        <v>#REF!</v>
      </c>
      <c r="H30" s="30" t="e">
        <f>+H4+H5+H6+H7+H8+H9+H10+H11+H12+H13+H14+H15</f>
        <v>#REF!</v>
      </c>
      <c r="I30" s="30" t="e">
        <f>+I4+I5+I6+I7+I8+I9+I10+I11+I12+I13+I14+I15</f>
        <v>#REF!</v>
      </c>
      <c r="J30" s="30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7" spans="7:10" x14ac:dyDescent="0.2">
      <c r="G37" s="20">
        <v>144354698</v>
      </c>
      <c r="H37" s="20">
        <v>128764670</v>
      </c>
      <c r="I37" s="20">
        <v>2447470</v>
      </c>
      <c r="J37" s="20">
        <f>H37+G37+I37</f>
        <v>275566838</v>
      </c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B1:P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6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6" ht="18" customHeight="1" x14ac:dyDescent="0.2">
      <c r="B2" s="3" t="e">
        <f>#REF!</f>
        <v>#REF!</v>
      </c>
      <c r="C2" s="4"/>
      <c r="D2" s="5"/>
      <c r="E2" s="5" t="s">
        <v>32</v>
      </c>
      <c r="F2" s="5"/>
      <c r="G2" s="5"/>
      <c r="H2" s="5"/>
      <c r="I2" s="5"/>
      <c r="J2" s="5"/>
      <c r="K2" s="5"/>
    </row>
    <row r="3" spans="2:16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6" ht="19.7" customHeight="1" x14ac:dyDescent="0.2">
      <c r="B4" s="41" t="s">
        <v>56</v>
      </c>
      <c r="C4" s="33" t="s">
        <v>102</v>
      </c>
      <c r="D4" s="9"/>
      <c r="E4" s="10">
        <v>1</v>
      </c>
      <c r="F4" s="11" t="s">
        <v>26</v>
      </c>
      <c r="G4" s="34" t="e">
        <f>+#REF!</f>
        <v>#REF!</v>
      </c>
      <c r="H4" s="34" t="e">
        <f>+#REF!</f>
        <v>#REF!</v>
      </c>
      <c r="I4" s="34" t="e">
        <f>+#REF!</f>
        <v>#REF!</v>
      </c>
      <c r="J4" s="34" t="e">
        <f>H4+G4+I4</f>
        <v>#REF!</v>
      </c>
      <c r="K4" s="13" t="s">
        <v>70</v>
      </c>
    </row>
    <row r="5" spans="2:16" ht="19.7" customHeight="1" x14ac:dyDescent="0.2">
      <c r="B5" s="42" t="s">
        <v>82</v>
      </c>
      <c r="C5" s="15" t="s">
        <v>123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6" ht="19.7" customHeight="1" x14ac:dyDescent="0.2">
      <c r="B6" s="42" t="s">
        <v>51</v>
      </c>
      <c r="C6" s="15" t="s">
        <v>116</v>
      </c>
      <c r="D6" s="15"/>
      <c r="E6" s="16">
        <v>1</v>
      </c>
      <c r="F6" s="17" t="s">
        <v>26</v>
      </c>
      <c r="G6" s="35" t="e">
        <f>+#REF!</f>
        <v>#REF!</v>
      </c>
      <c r="H6" s="35" t="e">
        <f>+#REF!</f>
        <v>#REF!</v>
      </c>
      <c r="I6" s="35" t="e">
        <f>+#REF!</f>
        <v>#REF!</v>
      </c>
      <c r="J6" s="35" t="e">
        <f>H6+G6+I6</f>
        <v>#REF!</v>
      </c>
      <c r="K6" s="19"/>
    </row>
    <row r="7" spans="2:16" ht="19.7" customHeight="1" x14ac:dyDescent="0.2">
      <c r="B7" s="41"/>
      <c r="C7" s="33"/>
      <c r="D7" s="9"/>
      <c r="E7" s="10"/>
      <c r="F7" s="17"/>
      <c r="G7" s="34"/>
      <c r="H7" s="34"/>
      <c r="I7" s="35"/>
      <c r="J7" s="35"/>
      <c r="K7" s="13"/>
    </row>
    <row r="8" spans="2:16" ht="19.7" customHeight="1" x14ac:dyDescent="0.2">
      <c r="B8" s="42"/>
      <c r="C8" s="15"/>
      <c r="D8" s="15"/>
      <c r="E8" s="16"/>
      <c r="F8" s="17"/>
      <c r="G8" s="35"/>
      <c r="H8" s="35"/>
      <c r="I8" s="35"/>
      <c r="J8" s="35"/>
      <c r="K8" s="19"/>
    </row>
    <row r="9" spans="2:16" ht="19.7" customHeight="1" x14ac:dyDescent="0.2">
      <c r="B9" s="42"/>
      <c r="C9" s="15"/>
      <c r="D9" s="15"/>
      <c r="E9" s="16"/>
      <c r="F9" s="17"/>
      <c r="G9" s="35"/>
      <c r="H9" s="35"/>
      <c r="I9" s="35"/>
      <c r="J9" s="35"/>
      <c r="K9" s="19"/>
    </row>
    <row r="10" spans="2:16" ht="19.7" customHeight="1" x14ac:dyDescent="0.2">
      <c r="B10" s="14"/>
      <c r="C10" s="15"/>
      <c r="D10" s="15"/>
      <c r="E10" s="16"/>
      <c r="F10" s="17"/>
      <c r="G10" s="35"/>
      <c r="H10" s="35"/>
      <c r="I10" s="35"/>
      <c r="J10" s="35"/>
      <c r="K10" s="19"/>
    </row>
    <row r="11" spans="2:16" ht="19.7" customHeight="1" x14ac:dyDescent="0.2">
      <c r="B11" s="14"/>
      <c r="C11" s="15"/>
      <c r="D11" s="15"/>
      <c r="E11" s="21"/>
      <c r="F11" s="17"/>
      <c r="G11" s="35"/>
      <c r="H11" s="35"/>
      <c r="I11" s="35"/>
      <c r="J11" s="35"/>
      <c r="K11" s="19"/>
      <c r="P11" s="2">
        <v>0</v>
      </c>
    </row>
    <row r="12" spans="2:16" ht="19.7" customHeight="1" x14ac:dyDescent="0.2">
      <c r="B12" s="14"/>
      <c r="C12" s="15"/>
      <c r="D12" s="15"/>
      <c r="E12" s="21"/>
      <c r="F12" s="17"/>
      <c r="G12" s="35"/>
      <c r="H12" s="35"/>
      <c r="I12" s="35"/>
      <c r="J12" s="35"/>
      <c r="K12" s="19"/>
    </row>
    <row r="13" spans="2:16" ht="19.7" customHeight="1" x14ac:dyDescent="0.2">
      <c r="B13" s="14" t="s">
        <v>70</v>
      </c>
      <c r="C13" s="15"/>
      <c r="D13" s="15"/>
      <c r="E13" s="21"/>
      <c r="F13" s="17"/>
      <c r="G13" s="35"/>
      <c r="H13" s="35"/>
      <c r="I13" s="35"/>
      <c r="J13" s="35"/>
      <c r="K13" s="19"/>
    </row>
    <row r="14" spans="2:16" ht="19.7" customHeight="1" x14ac:dyDescent="0.2">
      <c r="B14" s="14" t="s">
        <v>70</v>
      </c>
      <c r="C14" s="15"/>
      <c r="D14" s="15"/>
      <c r="E14" s="21"/>
      <c r="F14" s="17"/>
      <c r="G14" s="35"/>
      <c r="H14" s="35"/>
      <c r="I14" s="35"/>
      <c r="J14" s="35"/>
      <c r="K14" s="19"/>
    </row>
    <row r="15" spans="2:16" ht="19.7" customHeight="1" x14ac:dyDescent="0.2">
      <c r="B15" s="14" t="s">
        <v>70</v>
      </c>
      <c r="C15" s="15"/>
      <c r="D15" s="15"/>
      <c r="E15" s="21"/>
      <c r="F15" s="17"/>
      <c r="G15" s="35"/>
      <c r="H15" s="35"/>
      <c r="I15" s="35"/>
      <c r="J15" s="35"/>
      <c r="K15" s="19"/>
    </row>
    <row r="16" spans="2:16" ht="19.7" customHeight="1" x14ac:dyDescent="0.2">
      <c r="B16" s="14" t="s">
        <v>70</v>
      </c>
      <c r="C16" s="15"/>
      <c r="D16" s="15"/>
      <c r="E16" s="21"/>
      <c r="F16" s="17"/>
      <c r="G16" s="35"/>
      <c r="H16" s="35"/>
      <c r="I16" s="35"/>
      <c r="J16" s="35"/>
      <c r="K16" s="19"/>
    </row>
    <row r="17" spans="2:11" ht="19.7" customHeight="1" x14ac:dyDescent="0.2">
      <c r="B17" s="14" t="s">
        <v>70</v>
      </c>
      <c r="C17" s="15"/>
      <c r="D17" s="15"/>
      <c r="E17" s="21"/>
      <c r="F17" s="17"/>
      <c r="G17" s="35"/>
      <c r="H17" s="35"/>
      <c r="I17" s="35"/>
      <c r="J17" s="35"/>
      <c r="K17" s="19"/>
    </row>
    <row r="18" spans="2:11" ht="19.7" customHeight="1" x14ac:dyDescent="0.2">
      <c r="B18" s="14" t="s">
        <v>70</v>
      </c>
      <c r="C18" s="15"/>
      <c r="D18" s="15"/>
      <c r="E18" s="21"/>
      <c r="F18" s="17"/>
      <c r="G18" s="35"/>
      <c r="H18" s="35"/>
      <c r="I18" s="35"/>
      <c r="J18" s="35"/>
      <c r="K18" s="19"/>
    </row>
    <row r="19" spans="2:11" ht="19.7" customHeight="1" x14ac:dyDescent="0.2">
      <c r="B19" s="14" t="s">
        <v>70</v>
      </c>
      <c r="C19" s="15"/>
      <c r="D19" s="15"/>
      <c r="E19" s="21"/>
      <c r="F19" s="17"/>
      <c r="G19" s="35"/>
      <c r="H19" s="35"/>
      <c r="I19" s="35"/>
      <c r="J19" s="35"/>
      <c r="K19" s="19"/>
    </row>
    <row r="20" spans="2:11" ht="19.7" customHeight="1" x14ac:dyDescent="0.2">
      <c r="B20" s="14" t="s">
        <v>70</v>
      </c>
      <c r="C20" s="15"/>
      <c r="D20" s="15"/>
      <c r="E20" s="21"/>
      <c r="F20" s="17"/>
      <c r="G20" s="35"/>
      <c r="H20" s="35"/>
      <c r="I20" s="35"/>
      <c r="J20" s="35"/>
      <c r="K20" s="19"/>
    </row>
    <row r="21" spans="2:11" ht="19.7" customHeight="1" x14ac:dyDescent="0.2">
      <c r="B21" s="14" t="s">
        <v>70</v>
      </c>
      <c r="C21" s="15"/>
      <c r="D21" s="15"/>
      <c r="E21" s="16"/>
      <c r="F21" s="17"/>
      <c r="G21" s="35"/>
      <c r="H21" s="35"/>
      <c r="I21" s="35"/>
      <c r="J21" s="35"/>
      <c r="K21" s="19"/>
    </row>
    <row r="22" spans="2:11" ht="19.7" customHeight="1" x14ac:dyDescent="0.2">
      <c r="B22" s="14" t="s">
        <v>70</v>
      </c>
      <c r="C22" s="15"/>
      <c r="D22" s="15"/>
      <c r="E22" s="16"/>
      <c r="F22" s="17"/>
      <c r="G22" s="35"/>
      <c r="H22" s="35"/>
      <c r="I22" s="35"/>
      <c r="J22" s="35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35"/>
      <c r="H23" s="35"/>
      <c r="I23" s="35"/>
      <c r="J23" s="35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35"/>
      <c r="H24" s="35"/>
      <c r="I24" s="35"/>
      <c r="J24" s="35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35"/>
      <c r="H25" s="35"/>
      <c r="I25" s="35"/>
      <c r="J25" s="35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35"/>
      <c r="H26" s="35"/>
      <c r="I26" s="35"/>
      <c r="J26" s="35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35"/>
      <c r="H27" s="35"/>
      <c r="I27" s="35"/>
      <c r="J27" s="35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35"/>
      <c r="H28" s="35"/>
      <c r="I28" s="35"/>
      <c r="J28" s="35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38"/>
      <c r="H29" s="38"/>
      <c r="I29" s="38"/>
      <c r="J29" s="38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43" t="e">
        <f>+G4+G5+G6+G7+G8+G9+G10+G11+G12+G13+G14+G15</f>
        <v>#REF!</v>
      </c>
      <c r="H30" s="43" t="e">
        <f>+H4+H5+H6+H7+H8+H9+H10+H11+H12+H13+H14+H15</f>
        <v>#REF!</v>
      </c>
      <c r="I30" s="43" t="e">
        <f>+I4+I5+I6+I7+I8+I9+I10+I11+I12+I13+I14+I15</f>
        <v>#REF!</v>
      </c>
      <c r="J30" s="43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7" spans="7:10" x14ac:dyDescent="0.2">
      <c r="G37" s="20"/>
      <c r="H37" s="20"/>
      <c r="I37" s="20"/>
      <c r="J37" s="20"/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1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1" ht="18" customHeight="1" x14ac:dyDescent="0.2">
      <c r="B2" s="3" t="e">
        <f>#REF!</f>
        <v>#REF!</v>
      </c>
      <c r="C2" s="4"/>
      <c r="D2" s="5"/>
      <c r="E2" s="5" t="s">
        <v>33</v>
      </c>
      <c r="F2" s="5"/>
      <c r="G2" s="5"/>
      <c r="H2" s="5"/>
      <c r="I2" s="5"/>
      <c r="J2" s="5"/>
      <c r="K2" s="5"/>
    </row>
    <row r="3" spans="2:11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1" ht="19.7" customHeight="1" x14ac:dyDescent="0.2">
      <c r="B4" s="41" t="s">
        <v>56</v>
      </c>
      <c r="C4" s="33" t="s">
        <v>102</v>
      </c>
      <c r="D4" s="9"/>
      <c r="E4" s="10">
        <v>1</v>
      </c>
      <c r="F4" s="11" t="s">
        <v>26</v>
      </c>
      <c r="G4" s="34" t="e">
        <f>+#REF!</f>
        <v>#REF!</v>
      </c>
      <c r="H4" s="34" t="e">
        <f>+#REF!</f>
        <v>#REF!</v>
      </c>
      <c r="I4" s="34" t="e">
        <f>+#REF!</f>
        <v>#REF!</v>
      </c>
      <c r="J4" s="34" t="e">
        <f>H4+G4+I4</f>
        <v>#REF!</v>
      </c>
      <c r="K4" s="13" t="s">
        <v>70</v>
      </c>
    </row>
    <row r="5" spans="2:11" ht="19.7" customHeight="1" x14ac:dyDescent="0.2">
      <c r="B5" s="42" t="s">
        <v>82</v>
      </c>
      <c r="C5" s="15" t="s">
        <v>123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1" ht="19.7" customHeight="1" x14ac:dyDescent="0.2">
      <c r="B6" s="42" t="s">
        <v>51</v>
      </c>
      <c r="C6" s="15" t="s">
        <v>116</v>
      </c>
      <c r="D6" s="15"/>
      <c r="E6" s="16">
        <v>1</v>
      </c>
      <c r="F6" s="17" t="s">
        <v>26</v>
      </c>
      <c r="G6" s="35" t="e">
        <f>+#REF!</f>
        <v>#REF!</v>
      </c>
      <c r="H6" s="35" t="e">
        <f>+#REF!</f>
        <v>#REF!</v>
      </c>
      <c r="I6" s="35" t="e">
        <f>+#REF!</f>
        <v>#REF!</v>
      </c>
      <c r="J6" s="35" t="e">
        <f>H6+G6+I6</f>
        <v>#REF!</v>
      </c>
      <c r="K6" s="19"/>
    </row>
    <row r="7" spans="2:11" ht="19.7" customHeight="1" x14ac:dyDescent="0.2">
      <c r="B7" s="41"/>
      <c r="C7" s="33"/>
      <c r="D7" s="9"/>
      <c r="E7" s="10"/>
      <c r="F7" s="17"/>
      <c r="G7" s="12"/>
      <c r="H7" s="12"/>
      <c r="I7" s="20"/>
      <c r="J7" s="20"/>
      <c r="K7" s="13"/>
    </row>
    <row r="8" spans="2:11" ht="19.7" customHeight="1" x14ac:dyDescent="0.2">
      <c r="B8" s="42"/>
      <c r="C8" s="15"/>
      <c r="D8" s="15"/>
      <c r="E8" s="16"/>
      <c r="F8" s="17"/>
      <c r="G8" s="16"/>
      <c r="H8" s="16"/>
      <c r="I8" s="20"/>
      <c r="J8" s="20"/>
      <c r="K8" s="19"/>
    </row>
    <row r="9" spans="2:11" ht="19.7" customHeight="1" x14ac:dyDescent="0.2">
      <c r="B9" s="42"/>
      <c r="C9" s="15"/>
      <c r="D9" s="15"/>
      <c r="E9" s="16"/>
      <c r="F9" s="17"/>
      <c r="G9" s="16"/>
      <c r="H9" s="16"/>
      <c r="I9" s="20"/>
      <c r="J9" s="20"/>
      <c r="K9" s="19"/>
    </row>
    <row r="10" spans="2:11" ht="19.7" customHeight="1" x14ac:dyDescent="0.2">
      <c r="B10" s="14"/>
      <c r="C10" s="15"/>
      <c r="D10" s="15"/>
      <c r="E10" s="16"/>
      <c r="F10" s="17"/>
      <c r="G10" s="20"/>
      <c r="H10" s="20"/>
      <c r="I10" s="20"/>
      <c r="J10" s="20"/>
      <c r="K10" s="19"/>
    </row>
    <row r="11" spans="2:11" ht="19.7" customHeight="1" x14ac:dyDescent="0.2">
      <c r="B11" s="14"/>
      <c r="C11" s="15"/>
      <c r="D11" s="15"/>
      <c r="E11" s="21"/>
      <c r="F11" s="17"/>
      <c r="G11" s="16"/>
      <c r="H11" s="16"/>
      <c r="I11" s="16"/>
      <c r="J11" s="20"/>
      <c r="K11" s="19"/>
    </row>
    <row r="12" spans="2:11" ht="19.7" customHeight="1" x14ac:dyDescent="0.2">
      <c r="B12" s="14"/>
      <c r="C12" s="15"/>
      <c r="D12" s="15"/>
      <c r="E12" s="21"/>
      <c r="F12" s="17"/>
      <c r="G12" s="16"/>
      <c r="H12" s="16"/>
      <c r="I12" s="16"/>
      <c r="J12" s="20"/>
      <c r="K12" s="19"/>
    </row>
    <row r="13" spans="2:11" ht="19.7" customHeight="1" x14ac:dyDescent="0.2">
      <c r="B13" s="14" t="s">
        <v>70</v>
      </c>
      <c r="C13" s="15"/>
      <c r="D13" s="15"/>
      <c r="E13" s="21"/>
      <c r="F13" s="17"/>
      <c r="G13" s="16"/>
      <c r="H13" s="16"/>
      <c r="I13" s="16"/>
      <c r="J13" s="20"/>
      <c r="K13" s="19"/>
    </row>
    <row r="14" spans="2:11" ht="19.7" customHeight="1" x14ac:dyDescent="0.2">
      <c r="B14" s="14" t="s">
        <v>70</v>
      </c>
      <c r="C14" s="15"/>
      <c r="D14" s="15"/>
      <c r="E14" s="21"/>
      <c r="F14" s="17"/>
      <c r="G14" s="16"/>
      <c r="H14" s="16"/>
      <c r="I14" s="16"/>
      <c r="J14" s="20"/>
      <c r="K14" s="19"/>
    </row>
    <row r="15" spans="2:11" ht="19.7" customHeight="1" x14ac:dyDescent="0.2">
      <c r="B15" s="14" t="s">
        <v>70</v>
      </c>
      <c r="C15" s="15"/>
      <c r="D15" s="15"/>
      <c r="E15" s="21"/>
      <c r="F15" s="17"/>
      <c r="G15" s="16"/>
      <c r="H15" s="16"/>
      <c r="I15" s="16"/>
      <c r="J15" s="20"/>
      <c r="K15" s="19"/>
    </row>
    <row r="16" spans="2:11" ht="19.7" customHeight="1" x14ac:dyDescent="0.2">
      <c r="B16" s="14" t="s">
        <v>70</v>
      </c>
      <c r="C16" s="15"/>
      <c r="D16" s="15"/>
      <c r="E16" s="21"/>
      <c r="F16" s="17"/>
      <c r="G16" s="16"/>
      <c r="H16" s="16"/>
      <c r="I16" s="16"/>
      <c r="J16" s="20"/>
      <c r="K16" s="19"/>
    </row>
    <row r="17" spans="2:11" ht="19.7" customHeight="1" x14ac:dyDescent="0.2">
      <c r="B17" s="14" t="s">
        <v>70</v>
      </c>
      <c r="C17" s="15"/>
      <c r="D17" s="15"/>
      <c r="E17" s="21"/>
      <c r="F17" s="17"/>
      <c r="G17" s="16"/>
      <c r="H17" s="16"/>
      <c r="I17" s="16"/>
      <c r="J17" s="20"/>
      <c r="K17" s="19"/>
    </row>
    <row r="18" spans="2:11" ht="19.7" customHeight="1" x14ac:dyDescent="0.2">
      <c r="B18" s="14" t="s">
        <v>70</v>
      </c>
      <c r="C18" s="15"/>
      <c r="D18" s="15"/>
      <c r="E18" s="21"/>
      <c r="F18" s="17"/>
      <c r="G18" s="16"/>
      <c r="H18" s="16"/>
      <c r="I18" s="16"/>
      <c r="J18" s="20"/>
      <c r="K18" s="19"/>
    </row>
    <row r="19" spans="2:11" ht="19.7" customHeight="1" x14ac:dyDescent="0.2">
      <c r="B19" s="14" t="s">
        <v>70</v>
      </c>
      <c r="C19" s="15"/>
      <c r="D19" s="15"/>
      <c r="E19" s="21"/>
      <c r="F19" s="17"/>
      <c r="G19" s="16"/>
      <c r="H19" s="16"/>
      <c r="I19" s="16"/>
      <c r="J19" s="20"/>
      <c r="K19" s="19"/>
    </row>
    <row r="20" spans="2:11" ht="19.7" customHeight="1" x14ac:dyDescent="0.2">
      <c r="B20" s="14" t="s">
        <v>70</v>
      </c>
      <c r="C20" s="15"/>
      <c r="D20" s="15"/>
      <c r="E20" s="21"/>
      <c r="F20" s="17"/>
      <c r="G20" s="16"/>
      <c r="H20" s="16"/>
      <c r="I20" s="16"/>
      <c r="J20" s="20"/>
      <c r="K20" s="19"/>
    </row>
    <row r="21" spans="2:11" ht="19.7" customHeight="1" x14ac:dyDescent="0.2">
      <c r="B21" s="14" t="s">
        <v>70</v>
      </c>
      <c r="C21" s="15"/>
      <c r="D21" s="15"/>
      <c r="E21" s="16"/>
      <c r="F21" s="17"/>
      <c r="G21" s="16"/>
      <c r="H21" s="16"/>
      <c r="I21" s="16"/>
      <c r="J21" s="20"/>
      <c r="K21" s="19"/>
    </row>
    <row r="22" spans="2:11" ht="19.7" customHeight="1" x14ac:dyDescent="0.2">
      <c r="B22" s="14" t="s">
        <v>70</v>
      </c>
      <c r="C22" s="15"/>
      <c r="D22" s="15"/>
      <c r="E22" s="16"/>
      <c r="F22" s="17"/>
      <c r="G22" s="16"/>
      <c r="H22" s="16"/>
      <c r="I22" s="16"/>
      <c r="J22" s="20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16"/>
      <c r="H23" s="16"/>
      <c r="I23" s="16"/>
      <c r="J23" s="20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16"/>
      <c r="H24" s="16"/>
      <c r="I24" s="16"/>
      <c r="J24" s="20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16"/>
      <c r="H25" s="16"/>
      <c r="I25" s="16"/>
      <c r="J25" s="20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16"/>
      <c r="H26" s="16"/>
      <c r="I26" s="16"/>
      <c r="J26" s="20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16"/>
      <c r="H27" s="16"/>
      <c r="I27" s="16"/>
      <c r="J27" s="20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16"/>
      <c r="H28" s="16"/>
      <c r="I28" s="16"/>
      <c r="J28" s="20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24"/>
      <c r="H29" s="24"/>
      <c r="I29" s="24"/>
      <c r="J29" s="26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30" t="e">
        <f>+G4+G5+G6+G7+G8+G9+G10+G11+G12+G13+G14+G15</f>
        <v>#REF!</v>
      </c>
      <c r="H30" s="30" t="e">
        <f>+H4+H5+H6+H7+H8+H9+H10+H11+H12+H13+H14+H15</f>
        <v>#REF!</v>
      </c>
      <c r="I30" s="30" t="e">
        <f>+I4+I5+I6+I7+I8+I9+I10+I11+I12+I13+I14+I15</f>
        <v>#REF!</v>
      </c>
      <c r="J30" s="30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7" spans="7:10" x14ac:dyDescent="0.2">
      <c r="G37" s="20">
        <v>144354698</v>
      </c>
      <c r="H37" s="20">
        <v>128764670</v>
      </c>
      <c r="I37" s="20">
        <v>2447470</v>
      </c>
      <c r="J37" s="20">
        <f>H37+G37+I37</f>
        <v>275566838</v>
      </c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/>
  <dimension ref="B1:K37"/>
  <sheetViews>
    <sheetView view="pageBreakPreview" topLeftCell="B1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1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1" ht="18" customHeight="1" x14ac:dyDescent="0.2">
      <c r="B2" s="3" t="e">
        <f>#REF!</f>
        <v>#REF!</v>
      </c>
      <c r="C2" s="4"/>
      <c r="D2" s="5"/>
      <c r="E2" s="5" t="s">
        <v>1</v>
      </c>
      <c r="F2" s="5"/>
      <c r="G2" s="5"/>
      <c r="H2" s="5"/>
      <c r="I2" s="5"/>
      <c r="J2" s="5"/>
      <c r="K2" s="5"/>
    </row>
    <row r="3" spans="2:11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1" ht="19.7" customHeight="1" x14ac:dyDescent="0.2">
      <c r="B4" s="41" t="s">
        <v>56</v>
      </c>
      <c r="C4" s="33" t="s">
        <v>102</v>
      </c>
      <c r="D4" s="9"/>
      <c r="E4" s="10">
        <v>1</v>
      </c>
      <c r="F4" s="11" t="s">
        <v>26</v>
      </c>
      <c r="G4" s="34" t="e">
        <f>+#REF!</f>
        <v>#REF!</v>
      </c>
      <c r="H4" s="34" t="e">
        <f>+#REF!</f>
        <v>#REF!</v>
      </c>
      <c r="I4" s="34" t="e">
        <f>+#REF!</f>
        <v>#REF!</v>
      </c>
      <c r="J4" s="34" t="e">
        <f>H4+G4+I4</f>
        <v>#REF!</v>
      </c>
      <c r="K4" s="13" t="s">
        <v>70</v>
      </c>
    </row>
    <row r="5" spans="2:11" ht="19.7" customHeight="1" x14ac:dyDescent="0.2">
      <c r="B5" s="42" t="s">
        <v>82</v>
      </c>
      <c r="C5" s="15" t="s">
        <v>123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1" ht="19.7" customHeight="1" x14ac:dyDescent="0.2">
      <c r="B6" s="42" t="s">
        <v>51</v>
      </c>
      <c r="C6" s="15" t="s">
        <v>116</v>
      </c>
      <c r="D6" s="15"/>
      <c r="E6" s="16">
        <v>1</v>
      </c>
      <c r="F6" s="17" t="s">
        <v>26</v>
      </c>
      <c r="G6" s="35" t="e">
        <f>+#REF!</f>
        <v>#REF!</v>
      </c>
      <c r="H6" s="35" t="e">
        <f>+#REF!</f>
        <v>#REF!</v>
      </c>
      <c r="I6" s="35" t="e">
        <f>+#REF!</f>
        <v>#REF!</v>
      </c>
      <c r="J6" s="35" t="e">
        <f>H6+G6+I6</f>
        <v>#REF!</v>
      </c>
      <c r="K6" s="19"/>
    </row>
    <row r="7" spans="2:11" ht="19.7" customHeight="1" x14ac:dyDescent="0.2">
      <c r="B7" s="41"/>
      <c r="C7" s="15"/>
      <c r="D7" s="9"/>
      <c r="E7" s="10"/>
      <c r="F7" s="17"/>
      <c r="G7" s="34"/>
      <c r="H7" s="34"/>
      <c r="I7" s="35"/>
      <c r="J7" s="35"/>
      <c r="K7" s="13"/>
    </row>
    <row r="8" spans="2:11" ht="19.7" customHeight="1" x14ac:dyDescent="0.2">
      <c r="B8" s="42"/>
      <c r="C8" s="15"/>
      <c r="D8" s="15"/>
      <c r="E8" s="16"/>
      <c r="F8" s="17"/>
      <c r="G8" s="35"/>
      <c r="H8" s="35"/>
      <c r="I8" s="35"/>
      <c r="J8" s="35"/>
      <c r="K8" s="19"/>
    </row>
    <row r="9" spans="2:11" ht="19.7" customHeight="1" x14ac:dyDescent="0.2">
      <c r="B9" s="42"/>
      <c r="C9" s="15"/>
      <c r="D9" s="15"/>
      <c r="E9" s="16"/>
      <c r="F9" s="17"/>
      <c r="G9" s="35"/>
      <c r="H9" s="35"/>
      <c r="I9" s="35"/>
      <c r="J9" s="35"/>
      <c r="K9" s="19"/>
    </row>
    <row r="10" spans="2:11" ht="19.7" customHeight="1" x14ac:dyDescent="0.2">
      <c r="B10" s="14"/>
      <c r="C10" s="15"/>
      <c r="D10" s="15"/>
      <c r="E10" s="16"/>
      <c r="F10" s="17"/>
      <c r="G10" s="35"/>
      <c r="H10" s="35"/>
      <c r="I10" s="35"/>
      <c r="J10" s="35"/>
      <c r="K10" s="19"/>
    </row>
    <row r="11" spans="2:11" ht="19.7" customHeight="1" x14ac:dyDescent="0.2">
      <c r="B11" s="14"/>
      <c r="C11" s="15"/>
      <c r="D11" s="15"/>
      <c r="E11" s="21"/>
      <c r="F11" s="17"/>
      <c r="G11" s="35"/>
      <c r="H11" s="35"/>
      <c r="I11" s="35"/>
      <c r="J11" s="35"/>
      <c r="K11" s="19"/>
    </row>
    <row r="12" spans="2:11" ht="19.7" customHeight="1" x14ac:dyDescent="0.2">
      <c r="B12" s="14"/>
      <c r="C12" s="15"/>
      <c r="D12" s="15"/>
      <c r="E12" s="21"/>
      <c r="F12" s="17"/>
      <c r="G12" s="35"/>
      <c r="H12" s="35"/>
      <c r="I12" s="35"/>
      <c r="J12" s="35"/>
      <c r="K12" s="19"/>
    </row>
    <row r="13" spans="2:11" ht="19.7" customHeight="1" x14ac:dyDescent="0.2">
      <c r="B13" s="14" t="s">
        <v>70</v>
      </c>
      <c r="C13" s="15"/>
      <c r="D13" s="15"/>
      <c r="E13" s="21"/>
      <c r="F13" s="17"/>
      <c r="G13" s="35"/>
      <c r="H13" s="35"/>
      <c r="I13" s="35"/>
      <c r="J13" s="35"/>
      <c r="K13" s="19"/>
    </row>
    <row r="14" spans="2:11" ht="19.7" customHeight="1" x14ac:dyDescent="0.2">
      <c r="B14" s="14" t="s">
        <v>70</v>
      </c>
      <c r="C14" s="15"/>
      <c r="D14" s="15"/>
      <c r="E14" s="21"/>
      <c r="F14" s="17"/>
      <c r="G14" s="35"/>
      <c r="H14" s="35"/>
      <c r="I14" s="35"/>
      <c r="J14" s="35"/>
      <c r="K14" s="19"/>
    </row>
    <row r="15" spans="2:11" ht="19.7" customHeight="1" x14ac:dyDescent="0.2">
      <c r="B15" s="14" t="s">
        <v>70</v>
      </c>
      <c r="C15" s="15"/>
      <c r="D15" s="15"/>
      <c r="E15" s="21"/>
      <c r="F15" s="17"/>
      <c r="G15" s="35"/>
      <c r="H15" s="35"/>
      <c r="I15" s="35"/>
      <c r="J15" s="35"/>
      <c r="K15" s="19"/>
    </row>
    <row r="16" spans="2:11" ht="19.7" customHeight="1" x14ac:dyDescent="0.2">
      <c r="B16" s="14" t="s">
        <v>70</v>
      </c>
      <c r="C16" s="15"/>
      <c r="D16" s="15"/>
      <c r="E16" s="21"/>
      <c r="F16" s="17"/>
      <c r="G16" s="35"/>
      <c r="H16" s="35"/>
      <c r="I16" s="35"/>
      <c r="J16" s="35"/>
      <c r="K16" s="19"/>
    </row>
    <row r="17" spans="2:11" ht="19.7" customHeight="1" x14ac:dyDescent="0.2">
      <c r="B17" s="14" t="s">
        <v>70</v>
      </c>
      <c r="C17" s="15"/>
      <c r="D17" s="15"/>
      <c r="E17" s="21"/>
      <c r="F17" s="17"/>
      <c r="G17" s="35"/>
      <c r="H17" s="35"/>
      <c r="I17" s="35"/>
      <c r="J17" s="35"/>
      <c r="K17" s="19"/>
    </row>
    <row r="18" spans="2:11" ht="19.7" customHeight="1" x14ac:dyDescent="0.2">
      <c r="B18" s="14" t="s">
        <v>70</v>
      </c>
      <c r="C18" s="15"/>
      <c r="D18" s="15"/>
      <c r="E18" s="21"/>
      <c r="F18" s="17"/>
      <c r="G18" s="35"/>
      <c r="H18" s="35"/>
      <c r="I18" s="35"/>
      <c r="J18" s="35"/>
      <c r="K18" s="19"/>
    </row>
    <row r="19" spans="2:11" ht="19.7" customHeight="1" x14ac:dyDescent="0.2">
      <c r="B19" s="14" t="s">
        <v>70</v>
      </c>
      <c r="C19" s="15"/>
      <c r="D19" s="15"/>
      <c r="E19" s="21"/>
      <c r="F19" s="17"/>
      <c r="G19" s="35"/>
      <c r="H19" s="35"/>
      <c r="I19" s="35"/>
      <c r="J19" s="35"/>
      <c r="K19" s="19"/>
    </row>
    <row r="20" spans="2:11" ht="19.7" customHeight="1" x14ac:dyDescent="0.2">
      <c r="B20" s="14" t="s">
        <v>70</v>
      </c>
      <c r="C20" s="15"/>
      <c r="D20" s="15"/>
      <c r="E20" s="21"/>
      <c r="F20" s="17"/>
      <c r="G20" s="35"/>
      <c r="H20" s="35"/>
      <c r="I20" s="35"/>
      <c r="J20" s="35"/>
      <c r="K20" s="19"/>
    </row>
    <row r="21" spans="2:11" ht="19.7" customHeight="1" x14ac:dyDescent="0.2">
      <c r="B21" s="14" t="s">
        <v>70</v>
      </c>
      <c r="C21" s="15"/>
      <c r="D21" s="15"/>
      <c r="E21" s="16"/>
      <c r="F21" s="17"/>
      <c r="G21" s="35"/>
      <c r="H21" s="35"/>
      <c r="I21" s="35"/>
      <c r="J21" s="35"/>
      <c r="K21" s="19"/>
    </row>
    <row r="22" spans="2:11" ht="19.7" customHeight="1" x14ac:dyDescent="0.2">
      <c r="B22" s="14" t="s">
        <v>70</v>
      </c>
      <c r="C22" s="15"/>
      <c r="D22" s="15"/>
      <c r="E22" s="16"/>
      <c r="F22" s="17"/>
      <c r="G22" s="35"/>
      <c r="H22" s="35"/>
      <c r="I22" s="35"/>
      <c r="J22" s="35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35"/>
      <c r="H23" s="35"/>
      <c r="I23" s="35"/>
      <c r="J23" s="35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35"/>
      <c r="H24" s="35"/>
      <c r="I24" s="35"/>
      <c r="J24" s="35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35"/>
      <c r="H25" s="35"/>
      <c r="I25" s="35"/>
      <c r="J25" s="35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35"/>
      <c r="H26" s="35"/>
      <c r="I26" s="35"/>
      <c r="J26" s="35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35"/>
      <c r="H27" s="35"/>
      <c r="I27" s="35"/>
      <c r="J27" s="35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35"/>
      <c r="H28" s="35"/>
      <c r="I28" s="35"/>
      <c r="J28" s="35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38"/>
      <c r="H29" s="38"/>
      <c r="I29" s="38"/>
      <c r="J29" s="38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43" t="e">
        <f>+G4+G5+G6+G7+G8+G9+G10+G11+G12+G13+G14+G15</f>
        <v>#REF!</v>
      </c>
      <c r="H30" s="43" t="e">
        <f>+H4+H5+H6+H7+H8+H9+H10+H11+H12+H13+H14+H15</f>
        <v>#REF!</v>
      </c>
      <c r="I30" s="43" t="e">
        <f>+I4+I5+I6+I7+I8+I9+I10+I11+I12+I13+I14+I15</f>
        <v>#REF!</v>
      </c>
      <c r="J30" s="43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7" spans="7:10" x14ac:dyDescent="0.2">
      <c r="G37" s="20">
        <v>144354698</v>
      </c>
      <c r="H37" s="20">
        <v>128764670</v>
      </c>
      <c r="I37" s="20">
        <v>2447470</v>
      </c>
      <c r="J37" s="20">
        <f>H37+G37+I37</f>
        <v>275566838</v>
      </c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 x14ac:dyDescent="0.2"/>
  <cols>
    <col min="1" max="1" width="0.625" style="2" customWidth="1"/>
    <col min="2" max="2" width="7.25" style="2" customWidth="1"/>
    <col min="3" max="3" width="21.625" style="2" customWidth="1"/>
    <col min="4" max="4" width="19.875" style="2" customWidth="1"/>
    <col min="5" max="5" width="12.625" style="2" customWidth="1"/>
    <col min="6" max="6" width="7.25" style="2" customWidth="1"/>
    <col min="7" max="7" width="14.5" style="2" customWidth="1"/>
    <col min="8" max="8" width="15" style="2" customWidth="1"/>
    <col min="9" max="9" width="15.125" style="2" customWidth="1"/>
    <col min="10" max="10" width="17.125" style="2" customWidth="1"/>
    <col min="11" max="11" width="12.625" style="2" customWidth="1"/>
    <col min="12" max="16384" width="8" style="2"/>
  </cols>
  <sheetData>
    <row r="1" spans="2:11" ht="24.95" customHeight="1" x14ac:dyDescent="0.2">
      <c r="B1" s="131" t="s">
        <v>13</v>
      </c>
      <c r="C1" s="131"/>
      <c r="D1" s="131"/>
      <c r="E1" s="131"/>
      <c r="F1" s="131"/>
      <c r="G1" s="131"/>
      <c r="H1" s="131"/>
      <c r="I1" s="131"/>
      <c r="J1" s="131"/>
      <c r="K1" s="131"/>
    </row>
    <row r="2" spans="2:11" ht="18" customHeight="1" x14ac:dyDescent="0.2">
      <c r="B2" s="3" t="e">
        <f>#REF!</f>
        <v>#REF!</v>
      </c>
      <c r="C2" s="4"/>
      <c r="D2" s="5"/>
      <c r="E2" s="5" t="s">
        <v>96</v>
      </c>
      <c r="F2" s="5"/>
      <c r="G2" s="5"/>
      <c r="H2" s="5"/>
      <c r="I2" s="5"/>
      <c r="J2" s="5"/>
      <c r="K2" s="5"/>
    </row>
    <row r="3" spans="2:11" ht="30.75" customHeight="1" x14ac:dyDescent="0.2">
      <c r="B3" s="6" t="s">
        <v>66</v>
      </c>
      <c r="C3" s="7" t="s">
        <v>115</v>
      </c>
      <c r="D3" s="7" t="s">
        <v>130</v>
      </c>
      <c r="E3" s="7" t="s">
        <v>76</v>
      </c>
      <c r="F3" s="7" t="s">
        <v>27</v>
      </c>
      <c r="G3" s="7" t="s">
        <v>68</v>
      </c>
      <c r="H3" s="7" t="s">
        <v>73</v>
      </c>
      <c r="I3" s="7" t="s">
        <v>119</v>
      </c>
      <c r="J3" s="7" t="s">
        <v>108</v>
      </c>
      <c r="K3" s="8" t="s">
        <v>125</v>
      </c>
    </row>
    <row r="4" spans="2:11" ht="19.7" customHeight="1" x14ac:dyDescent="0.2">
      <c r="B4" s="42" t="s">
        <v>56</v>
      </c>
      <c r="C4" s="15" t="s">
        <v>131</v>
      </c>
      <c r="D4" s="15"/>
      <c r="E4" s="16">
        <v>1</v>
      </c>
      <c r="F4" s="17" t="s">
        <v>26</v>
      </c>
      <c r="G4" s="35" t="e">
        <f>+#REF!</f>
        <v>#REF!</v>
      </c>
      <c r="H4" s="35" t="e">
        <f>+#REF!</f>
        <v>#REF!</v>
      </c>
      <c r="I4" s="35" t="e">
        <f>+#REF!</f>
        <v>#REF!</v>
      </c>
      <c r="J4" s="35" t="e">
        <f>H4+G4+I4</f>
        <v>#REF!</v>
      </c>
      <c r="K4" s="19"/>
    </row>
    <row r="5" spans="2:11" ht="19.7" customHeight="1" x14ac:dyDescent="0.2">
      <c r="B5" s="42" t="s">
        <v>82</v>
      </c>
      <c r="C5" s="15" t="s">
        <v>105</v>
      </c>
      <c r="D5" s="15"/>
      <c r="E5" s="16">
        <v>1</v>
      </c>
      <c r="F5" s="17" t="s">
        <v>26</v>
      </c>
      <c r="G5" s="35" t="e">
        <f>+#REF!</f>
        <v>#REF!</v>
      </c>
      <c r="H5" s="35" t="e">
        <f>+#REF!</f>
        <v>#REF!</v>
      </c>
      <c r="I5" s="35" t="e">
        <f>+#REF!</f>
        <v>#REF!</v>
      </c>
      <c r="J5" s="35" t="e">
        <f>H5+G5+I5</f>
        <v>#REF!</v>
      </c>
      <c r="K5" s="19"/>
    </row>
    <row r="6" spans="2:11" ht="19.7" customHeight="1" x14ac:dyDescent="0.2">
      <c r="B6" s="14"/>
      <c r="C6" s="15"/>
      <c r="D6" s="15"/>
      <c r="E6" s="16"/>
      <c r="F6" s="17"/>
      <c r="G6" s="35"/>
      <c r="H6" s="35"/>
      <c r="I6" s="35"/>
      <c r="J6" s="35"/>
      <c r="K6" s="19"/>
    </row>
    <row r="7" spans="2:11" ht="19.7" customHeight="1" x14ac:dyDescent="0.2">
      <c r="B7" s="41"/>
      <c r="C7" s="33"/>
      <c r="D7" s="9"/>
      <c r="E7" s="16"/>
      <c r="F7" s="17"/>
      <c r="G7" s="34"/>
      <c r="H7" s="34"/>
      <c r="I7" s="34"/>
      <c r="J7" s="35"/>
      <c r="K7" s="13"/>
    </row>
    <row r="8" spans="2:11" ht="19.7" customHeight="1" x14ac:dyDescent="0.2">
      <c r="B8" s="42"/>
      <c r="C8" s="15"/>
      <c r="D8" s="15"/>
      <c r="E8" s="16"/>
      <c r="F8" s="17"/>
      <c r="G8" s="35"/>
      <c r="H8" s="35"/>
      <c r="I8" s="35"/>
      <c r="J8" s="35"/>
      <c r="K8" s="19"/>
    </row>
    <row r="9" spans="2:11" ht="19.7" customHeight="1" x14ac:dyDescent="0.2">
      <c r="B9" s="42"/>
      <c r="C9" s="15"/>
      <c r="D9" s="15"/>
      <c r="E9" s="16"/>
      <c r="F9" s="17"/>
      <c r="G9" s="35"/>
      <c r="H9" s="35"/>
      <c r="I9" s="35"/>
      <c r="J9" s="35"/>
      <c r="K9" s="19"/>
    </row>
    <row r="10" spans="2:11" ht="19.7" customHeight="1" x14ac:dyDescent="0.2">
      <c r="B10" s="42"/>
      <c r="C10" s="15"/>
      <c r="D10" s="15"/>
      <c r="E10" s="16"/>
      <c r="F10" s="17"/>
      <c r="G10" s="35"/>
      <c r="H10" s="35"/>
      <c r="I10" s="35"/>
      <c r="J10" s="35"/>
      <c r="K10" s="19"/>
    </row>
    <row r="11" spans="2:11" ht="19.7" customHeight="1" x14ac:dyDescent="0.2">
      <c r="B11" s="14"/>
      <c r="C11" s="15"/>
      <c r="D11" s="15"/>
      <c r="E11" s="21"/>
      <c r="F11" s="17"/>
      <c r="G11" s="35"/>
      <c r="H11" s="35"/>
      <c r="I11" s="35"/>
      <c r="J11" s="35"/>
      <c r="K11" s="19"/>
    </row>
    <row r="12" spans="2:11" ht="19.7" customHeight="1" x14ac:dyDescent="0.2">
      <c r="B12" s="14"/>
      <c r="C12" s="15"/>
      <c r="D12" s="15"/>
      <c r="E12" s="21"/>
      <c r="F12" s="17"/>
      <c r="G12" s="35"/>
      <c r="H12" s="35"/>
      <c r="I12" s="35"/>
      <c r="J12" s="35"/>
      <c r="K12" s="19"/>
    </row>
    <row r="13" spans="2:11" ht="19.7" customHeight="1" x14ac:dyDescent="0.2">
      <c r="B13" s="14"/>
      <c r="C13" s="15"/>
      <c r="D13" s="15"/>
      <c r="E13" s="21"/>
      <c r="F13" s="17"/>
      <c r="G13" s="35"/>
      <c r="H13" s="35"/>
      <c r="I13" s="35"/>
      <c r="J13" s="35"/>
      <c r="K13" s="19"/>
    </row>
    <row r="14" spans="2:11" ht="19.7" customHeight="1" x14ac:dyDescent="0.2">
      <c r="B14" s="14"/>
      <c r="C14" s="15"/>
      <c r="D14" s="15"/>
      <c r="E14" s="21"/>
      <c r="F14" s="17"/>
      <c r="G14" s="35"/>
      <c r="H14" s="35"/>
      <c r="I14" s="35"/>
      <c r="J14" s="35"/>
      <c r="K14" s="19"/>
    </row>
    <row r="15" spans="2:11" ht="19.7" customHeight="1" x14ac:dyDescent="0.2">
      <c r="B15" s="14"/>
      <c r="C15" s="15"/>
      <c r="D15" s="15"/>
      <c r="E15" s="21"/>
      <c r="F15" s="17"/>
      <c r="G15" s="35"/>
      <c r="H15" s="35"/>
      <c r="I15" s="35"/>
      <c r="J15" s="35"/>
      <c r="K15" s="19"/>
    </row>
    <row r="16" spans="2:11" ht="19.7" customHeight="1" x14ac:dyDescent="0.2">
      <c r="B16" s="14"/>
      <c r="C16" s="15"/>
      <c r="D16" s="15"/>
      <c r="E16" s="21"/>
      <c r="F16" s="17"/>
      <c r="G16" s="35"/>
      <c r="H16" s="35"/>
      <c r="I16" s="35"/>
      <c r="J16" s="35"/>
      <c r="K16" s="19"/>
    </row>
    <row r="17" spans="2:11" ht="19.7" customHeight="1" x14ac:dyDescent="0.2">
      <c r="B17" s="14"/>
      <c r="C17" s="15"/>
      <c r="D17" s="15"/>
      <c r="E17" s="21"/>
      <c r="F17" s="17"/>
      <c r="G17" s="35"/>
      <c r="H17" s="35"/>
      <c r="I17" s="35"/>
      <c r="J17" s="35"/>
      <c r="K17" s="19"/>
    </row>
    <row r="18" spans="2:11" ht="19.7" customHeight="1" x14ac:dyDescent="0.2">
      <c r="B18" s="14"/>
      <c r="C18" s="15"/>
      <c r="D18" s="15"/>
      <c r="E18" s="21"/>
      <c r="F18" s="17"/>
      <c r="G18" s="35"/>
      <c r="H18" s="35"/>
      <c r="I18" s="35"/>
      <c r="J18" s="35"/>
      <c r="K18" s="19"/>
    </row>
    <row r="19" spans="2:11" ht="19.7" customHeight="1" x14ac:dyDescent="0.2">
      <c r="B19" s="14"/>
      <c r="C19" s="15"/>
      <c r="D19" s="15"/>
      <c r="E19" s="21"/>
      <c r="F19" s="17"/>
      <c r="G19" s="35"/>
      <c r="H19" s="35"/>
      <c r="I19" s="35"/>
      <c r="J19" s="35"/>
      <c r="K19" s="19"/>
    </row>
    <row r="20" spans="2:11" ht="19.7" customHeight="1" x14ac:dyDescent="0.2">
      <c r="B20" s="14"/>
      <c r="C20" s="15"/>
      <c r="D20" s="15"/>
      <c r="E20" s="21"/>
      <c r="F20" s="17"/>
      <c r="G20" s="35"/>
      <c r="H20" s="35"/>
      <c r="I20" s="35"/>
      <c r="J20" s="35"/>
      <c r="K20" s="19"/>
    </row>
    <row r="21" spans="2:11" ht="19.7" customHeight="1" x14ac:dyDescent="0.2">
      <c r="B21" s="14"/>
      <c r="C21" s="15"/>
      <c r="D21" s="15"/>
      <c r="E21" s="16"/>
      <c r="F21" s="17"/>
      <c r="G21" s="35"/>
      <c r="H21" s="35"/>
      <c r="I21" s="35"/>
      <c r="J21" s="35"/>
      <c r="K21" s="19"/>
    </row>
    <row r="22" spans="2:11" ht="19.7" customHeight="1" x14ac:dyDescent="0.2">
      <c r="B22" s="14"/>
      <c r="C22" s="15"/>
      <c r="D22" s="15"/>
      <c r="E22" s="16"/>
      <c r="F22" s="17"/>
      <c r="G22" s="35"/>
      <c r="H22" s="35"/>
      <c r="I22" s="35"/>
      <c r="J22" s="35"/>
      <c r="K22" s="19"/>
    </row>
    <row r="23" spans="2:11" ht="19.7" customHeight="1" x14ac:dyDescent="0.2">
      <c r="B23" s="14" t="s">
        <v>70</v>
      </c>
      <c r="C23" s="15"/>
      <c r="D23" s="15"/>
      <c r="E23" s="16"/>
      <c r="F23" s="17"/>
      <c r="G23" s="35"/>
      <c r="H23" s="35"/>
      <c r="I23" s="35"/>
      <c r="J23" s="35"/>
      <c r="K23" s="19"/>
    </row>
    <row r="24" spans="2:11" ht="19.7" customHeight="1" x14ac:dyDescent="0.2">
      <c r="B24" s="14" t="s">
        <v>70</v>
      </c>
      <c r="C24" s="15"/>
      <c r="D24" s="15"/>
      <c r="E24" s="16"/>
      <c r="F24" s="17"/>
      <c r="G24" s="35"/>
      <c r="H24" s="35"/>
      <c r="I24" s="35"/>
      <c r="J24" s="35"/>
      <c r="K24" s="19"/>
    </row>
    <row r="25" spans="2:11" ht="19.7" customHeight="1" x14ac:dyDescent="0.2">
      <c r="B25" s="14" t="s">
        <v>70</v>
      </c>
      <c r="C25" s="15"/>
      <c r="D25" s="15"/>
      <c r="E25" s="16"/>
      <c r="F25" s="17"/>
      <c r="G25" s="35"/>
      <c r="H25" s="35"/>
      <c r="I25" s="35"/>
      <c r="J25" s="35"/>
      <c r="K25" s="19"/>
    </row>
    <row r="26" spans="2:11" ht="19.7" customHeight="1" x14ac:dyDescent="0.2">
      <c r="B26" s="14" t="s">
        <v>70</v>
      </c>
      <c r="C26" s="15"/>
      <c r="D26" s="15"/>
      <c r="E26" s="16"/>
      <c r="F26" s="17"/>
      <c r="G26" s="35"/>
      <c r="H26" s="35"/>
      <c r="I26" s="35"/>
      <c r="J26" s="35"/>
      <c r="K26" s="19"/>
    </row>
    <row r="27" spans="2:11" ht="19.7" customHeight="1" x14ac:dyDescent="0.2">
      <c r="B27" s="14" t="s">
        <v>70</v>
      </c>
      <c r="C27" s="15"/>
      <c r="D27" s="15"/>
      <c r="E27" s="16"/>
      <c r="F27" s="17"/>
      <c r="G27" s="35"/>
      <c r="H27" s="35"/>
      <c r="I27" s="35"/>
      <c r="J27" s="35"/>
      <c r="K27" s="19"/>
    </row>
    <row r="28" spans="2:11" ht="19.7" customHeight="1" x14ac:dyDescent="0.2">
      <c r="B28" s="14" t="s">
        <v>70</v>
      </c>
      <c r="C28" s="15"/>
      <c r="D28" s="15"/>
      <c r="E28" s="16"/>
      <c r="F28" s="17"/>
      <c r="G28" s="35"/>
      <c r="H28" s="35"/>
      <c r="I28" s="35"/>
      <c r="J28" s="35"/>
      <c r="K28" s="19"/>
    </row>
    <row r="29" spans="2:11" ht="19.7" customHeight="1" x14ac:dyDescent="0.2">
      <c r="B29" s="22" t="s">
        <v>70</v>
      </c>
      <c r="C29" s="23"/>
      <c r="D29" s="23"/>
      <c r="E29" s="24"/>
      <c r="F29" s="25"/>
      <c r="G29" s="38"/>
      <c r="H29" s="38"/>
      <c r="I29" s="38"/>
      <c r="J29" s="38"/>
      <c r="K29" s="27"/>
    </row>
    <row r="30" spans="2:11" ht="19.7" customHeight="1" x14ac:dyDescent="0.2">
      <c r="B30" s="28"/>
      <c r="C30" s="29" t="s">
        <v>20</v>
      </c>
      <c r="D30" s="30"/>
      <c r="E30" s="30"/>
      <c r="F30" s="30"/>
      <c r="G30" s="43" t="e">
        <f>+G4+G5+G6+G7+G8+G9+G10+G11+G12+G13+G14+G15</f>
        <v>#REF!</v>
      </c>
      <c r="H30" s="43" t="e">
        <f>+H4+H5+H6+H7+H8+H9+H10+H11+H12+H13+H14+H15</f>
        <v>#REF!</v>
      </c>
      <c r="I30" s="43" t="e">
        <f>+I4+I5+I6+I7+I8+I9+I10+I11+I12+I13+I14+I15</f>
        <v>#REF!</v>
      </c>
      <c r="J30" s="43" t="e">
        <f>+J4+J5+J6+J7+J8+J9+J10+J11+J12+J13+J14+J15</f>
        <v>#REF!</v>
      </c>
      <c r="K30" s="31"/>
    </row>
    <row r="31" spans="2:11" x14ac:dyDescent="0.2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7" spans="7:10" x14ac:dyDescent="0.2">
      <c r="G37" s="20">
        <v>144354698</v>
      </c>
      <c r="H37" s="20">
        <v>128764670</v>
      </c>
      <c r="I37" s="20">
        <v>2447470</v>
      </c>
      <c r="J37" s="20">
        <f>H37+G37+I37</f>
        <v>275566838</v>
      </c>
    </row>
  </sheetData>
  <mergeCells count="1">
    <mergeCell ref="B1:K1"/>
  </mergeCells>
  <phoneticPr fontId="2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/>
  <dimension ref="A2:AH47"/>
  <sheetViews>
    <sheetView tabSelected="1" view="pageBreakPreview" zoomScaleNormal="100" zoomScaleSheetLayoutView="100" workbookViewId="0">
      <selection activeCell="S27" sqref="S27"/>
    </sheetView>
  </sheetViews>
  <sheetFormatPr defaultColWidth="10" defaultRowHeight="13.5" x14ac:dyDescent="0.3"/>
  <cols>
    <col min="1" max="1" width="18.25" style="45" customWidth="1"/>
    <col min="2" max="2" width="16" style="45" customWidth="1"/>
    <col min="3" max="3" width="7.875" style="45" customWidth="1"/>
    <col min="4" max="9" width="2.625" style="45" customWidth="1"/>
    <col min="10" max="10" width="4.75" style="45" bestFit="1" customWidth="1"/>
    <col min="11" max="12" width="2.625" style="45" customWidth="1"/>
    <col min="13" max="13" width="4.75" style="45" bestFit="1" customWidth="1"/>
    <col min="14" max="14" width="2.625" style="45" customWidth="1"/>
    <col min="15" max="15" width="2.75" style="45" customWidth="1"/>
    <col min="16" max="18" width="2.625" style="45" customWidth="1"/>
    <col min="19" max="19" width="3.375" style="45" customWidth="1"/>
    <col min="20" max="20" width="2.875" style="45" customWidth="1"/>
    <col min="21" max="23" width="2.625" style="45" customWidth="1"/>
    <col min="24" max="24" width="26.25" style="45" customWidth="1"/>
    <col min="25" max="25" width="5.5" style="45" customWidth="1"/>
    <col min="26" max="26" width="17.125" style="46" customWidth="1"/>
    <col min="27" max="27" width="13.875" style="46" customWidth="1"/>
    <col min="28" max="29" width="14.375" style="46" customWidth="1"/>
    <col min="30" max="31" width="14.375" style="45" customWidth="1"/>
    <col min="32" max="32" width="20.875" style="45" bestFit="1" customWidth="1"/>
    <col min="33" max="34" width="14.375" style="45" customWidth="1"/>
    <col min="35" max="16384" width="10" style="45"/>
  </cols>
  <sheetData>
    <row r="2" spans="1:34" ht="39.950000000000003" customHeight="1" x14ac:dyDescent="0.3">
      <c r="A2" s="162" t="s">
        <v>90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</row>
    <row r="3" spans="1:34" ht="34.5" customHeight="1" x14ac:dyDescent="0.3">
      <c r="A3" s="163" t="s">
        <v>31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</row>
    <row r="4" spans="1:34" ht="24.95" customHeight="1" thickBot="1" x14ac:dyDescent="0.35">
      <c r="A4" s="47" t="s">
        <v>47</v>
      </c>
    </row>
    <row r="5" spans="1:34" ht="33.75" customHeight="1" thickBot="1" x14ac:dyDescent="0.2">
      <c r="A5" s="127" t="s">
        <v>49</v>
      </c>
      <c r="B5" s="128" t="s">
        <v>94</v>
      </c>
      <c r="C5" s="129" t="s">
        <v>95</v>
      </c>
      <c r="D5" s="157" t="s">
        <v>109</v>
      </c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30" t="s">
        <v>60</v>
      </c>
      <c r="Z5" s="49" t="s">
        <v>0</v>
      </c>
      <c r="AA5" s="50"/>
      <c r="AB5" s="50"/>
      <c r="AC5" s="51"/>
    </row>
    <row r="6" spans="1:34" ht="45" customHeight="1" x14ac:dyDescent="0.3">
      <c r="A6" s="144" t="s">
        <v>137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6"/>
      <c r="X6" s="126" t="s">
        <v>136</v>
      </c>
      <c r="Z6" s="52" t="s">
        <v>65</v>
      </c>
      <c r="AA6" s="52" t="s">
        <v>12</v>
      </c>
      <c r="AB6" s="149" t="s">
        <v>81</v>
      </c>
      <c r="AC6" s="149"/>
      <c r="AD6" s="51"/>
      <c r="AE6" s="51"/>
      <c r="AF6" s="51"/>
      <c r="AG6" s="51"/>
      <c r="AH6" s="51"/>
    </row>
    <row r="7" spans="1:34" ht="45" customHeight="1" x14ac:dyDescent="0.3">
      <c r="A7" s="102" t="s">
        <v>98</v>
      </c>
      <c r="B7" s="98">
        <f>ROUNDUP(($D7*2)*$J7*$M7*$T7%,-1)</f>
        <v>23289190</v>
      </c>
      <c r="C7" s="48"/>
      <c r="D7" s="134">
        <f>AA7*1.4</f>
        <v>4657836.3999999994</v>
      </c>
      <c r="E7" s="134"/>
      <c r="F7" s="134"/>
      <c r="G7" s="134"/>
      <c r="H7" s="134"/>
      <c r="I7" s="99" t="s">
        <v>43</v>
      </c>
      <c r="J7" s="90">
        <v>1</v>
      </c>
      <c r="K7" s="99" t="s">
        <v>53</v>
      </c>
      <c r="L7" s="99" t="s">
        <v>43</v>
      </c>
      <c r="M7" s="91">
        <v>5</v>
      </c>
      <c r="N7" s="136" t="s">
        <v>50</v>
      </c>
      <c r="O7" s="136"/>
      <c r="P7" s="99" t="s">
        <v>43</v>
      </c>
      <c r="Q7" s="136" t="s">
        <v>63</v>
      </c>
      <c r="R7" s="136"/>
      <c r="S7" s="136"/>
      <c r="T7" s="152" t="s">
        <v>61</v>
      </c>
      <c r="U7" s="152"/>
      <c r="V7" s="99"/>
      <c r="W7" s="48"/>
      <c r="X7" s="103" t="s">
        <v>38</v>
      </c>
      <c r="Z7" s="54" t="s">
        <v>98</v>
      </c>
      <c r="AA7" s="55">
        <v>3327026</v>
      </c>
      <c r="AB7" s="150" t="s">
        <v>84</v>
      </c>
      <c r="AC7" s="150"/>
      <c r="AD7" s="51"/>
      <c r="AE7" s="51"/>
      <c r="AF7" s="51"/>
      <c r="AG7" s="51"/>
      <c r="AH7" s="51"/>
    </row>
    <row r="8" spans="1:34" ht="45" customHeight="1" x14ac:dyDescent="0.3">
      <c r="A8" s="104" t="s">
        <v>55</v>
      </c>
      <c r="B8" s="98">
        <f>ROUNDUP(($D8*2)*$J8*$M8*$T8%,-1)</f>
        <v>71431340</v>
      </c>
      <c r="C8" s="48"/>
      <c r="D8" s="134">
        <f t="shared" ref="D8:D10" si="0">AA8*1.4</f>
        <v>3571566.5999999996</v>
      </c>
      <c r="E8" s="134"/>
      <c r="F8" s="134"/>
      <c r="G8" s="134"/>
      <c r="H8" s="134"/>
      <c r="I8" s="99" t="s">
        <v>43</v>
      </c>
      <c r="J8" s="92">
        <v>4</v>
      </c>
      <c r="K8" s="99" t="s">
        <v>53</v>
      </c>
      <c r="L8" s="99" t="s">
        <v>43</v>
      </c>
      <c r="M8" s="91">
        <v>5</v>
      </c>
      <c r="N8" s="136" t="s">
        <v>50</v>
      </c>
      <c r="O8" s="136"/>
      <c r="P8" s="99" t="s">
        <v>43</v>
      </c>
      <c r="Q8" s="136" t="s">
        <v>63</v>
      </c>
      <c r="R8" s="136"/>
      <c r="S8" s="136"/>
      <c r="T8" s="152" t="s">
        <v>61</v>
      </c>
      <c r="U8" s="152"/>
      <c r="V8" s="99"/>
      <c r="W8" s="48"/>
      <c r="X8" s="103" t="s">
        <v>38</v>
      </c>
      <c r="Z8" s="54" t="s">
        <v>55</v>
      </c>
      <c r="AA8" s="55">
        <v>2551119</v>
      </c>
      <c r="AB8" s="150"/>
      <c r="AC8" s="150"/>
      <c r="AD8" s="51"/>
      <c r="AE8" s="51"/>
      <c r="AF8" s="51"/>
      <c r="AG8" s="51"/>
      <c r="AH8" s="51"/>
    </row>
    <row r="9" spans="1:34" ht="45" customHeight="1" x14ac:dyDescent="0.3">
      <c r="A9" s="105" t="s">
        <v>114</v>
      </c>
      <c r="B9" s="98">
        <f>ROUNDUP(($D9*2)*$J9*$M9*$T9%,-1)</f>
        <v>11937360</v>
      </c>
      <c r="C9" s="48"/>
      <c r="D9" s="134">
        <f t="shared" si="0"/>
        <v>2387471.7999999998</v>
      </c>
      <c r="E9" s="134"/>
      <c r="F9" s="134"/>
      <c r="G9" s="134"/>
      <c r="H9" s="134"/>
      <c r="I9" s="99" t="s">
        <v>43</v>
      </c>
      <c r="J9" s="90">
        <v>1</v>
      </c>
      <c r="K9" s="99" t="s">
        <v>53</v>
      </c>
      <c r="L9" s="99" t="s">
        <v>43</v>
      </c>
      <c r="M9" s="91">
        <v>5</v>
      </c>
      <c r="N9" s="136" t="s">
        <v>50</v>
      </c>
      <c r="O9" s="136"/>
      <c r="P9" s="99" t="s">
        <v>43</v>
      </c>
      <c r="Q9" s="136" t="s">
        <v>63</v>
      </c>
      <c r="R9" s="136"/>
      <c r="S9" s="136"/>
      <c r="T9" s="152" t="s">
        <v>61</v>
      </c>
      <c r="U9" s="152"/>
      <c r="V9" s="99"/>
      <c r="W9" s="48"/>
      <c r="X9" s="103" t="s">
        <v>38</v>
      </c>
      <c r="Z9" s="54" t="s">
        <v>114</v>
      </c>
      <c r="AA9" s="55">
        <v>1705337</v>
      </c>
      <c r="AB9" s="150"/>
      <c r="AC9" s="150"/>
      <c r="AD9" s="51"/>
      <c r="AE9" s="51"/>
      <c r="AF9" s="51"/>
      <c r="AG9" s="51"/>
      <c r="AH9" s="51"/>
    </row>
    <row r="10" spans="1:34" ht="45" customHeight="1" x14ac:dyDescent="0.3">
      <c r="A10" s="106" t="s">
        <v>72</v>
      </c>
      <c r="B10" s="98">
        <f>($D10*2)*$J10*$M10*$T10%</f>
        <v>0</v>
      </c>
      <c r="C10" s="48"/>
      <c r="D10" s="134">
        <f t="shared" si="0"/>
        <v>1790664.4</v>
      </c>
      <c r="E10" s="134"/>
      <c r="F10" s="134"/>
      <c r="G10" s="134"/>
      <c r="H10" s="134"/>
      <c r="I10" s="99" t="s">
        <v>43</v>
      </c>
      <c r="J10" s="90">
        <v>0</v>
      </c>
      <c r="K10" s="99" t="s">
        <v>53</v>
      </c>
      <c r="L10" s="99" t="s">
        <v>43</v>
      </c>
      <c r="M10" s="91">
        <v>5</v>
      </c>
      <c r="N10" s="136" t="s">
        <v>50</v>
      </c>
      <c r="O10" s="136"/>
      <c r="P10" s="99" t="s">
        <v>43</v>
      </c>
      <c r="Q10" s="136" t="s">
        <v>63</v>
      </c>
      <c r="R10" s="136"/>
      <c r="S10" s="136"/>
      <c r="T10" s="152" t="s">
        <v>61</v>
      </c>
      <c r="U10" s="152"/>
      <c r="V10" s="99"/>
      <c r="W10" s="48"/>
      <c r="X10" s="103" t="s">
        <v>38</v>
      </c>
      <c r="Z10" s="54" t="s">
        <v>72</v>
      </c>
      <c r="AA10" s="55">
        <v>1279046</v>
      </c>
      <c r="AB10" s="150"/>
      <c r="AC10" s="150"/>
      <c r="AD10" s="51"/>
      <c r="AE10" s="51"/>
      <c r="AF10" s="51"/>
      <c r="AG10" s="51"/>
      <c r="AH10" s="51"/>
    </row>
    <row r="11" spans="1:34" ht="45" customHeight="1" thickBot="1" x14ac:dyDescent="0.2">
      <c r="A11" s="111" t="s">
        <v>126</v>
      </c>
      <c r="B11" s="112">
        <f>SUM(B7:B10)</f>
        <v>106657890</v>
      </c>
      <c r="C11" s="11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14"/>
      <c r="Z11" s="57" t="s">
        <v>83</v>
      </c>
      <c r="AA11" s="58"/>
      <c r="AB11" s="58"/>
      <c r="AC11" s="58"/>
      <c r="AD11" s="58"/>
      <c r="AE11" s="58"/>
      <c r="AF11" s="58"/>
      <c r="AG11" s="58"/>
      <c r="AH11" s="59"/>
    </row>
    <row r="12" spans="1:34" ht="45" customHeight="1" x14ac:dyDescent="0.3">
      <c r="A12" s="144" t="s">
        <v>138</v>
      </c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6"/>
      <c r="X12" s="101"/>
      <c r="Z12" s="60" t="s">
        <v>106</v>
      </c>
      <c r="AA12" s="60" t="s">
        <v>99</v>
      </c>
      <c r="AB12" s="60" t="s">
        <v>107</v>
      </c>
      <c r="AC12" s="60" t="s">
        <v>104</v>
      </c>
      <c r="AD12" s="61" t="s">
        <v>7</v>
      </c>
      <c r="AE12" s="60" t="s">
        <v>97</v>
      </c>
      <c r="AF12" s="60" t="s">
        <v>18</v>
      </c>
      <c r="AG12" s="60" t="s">
        <v>103</v>
      </c>
      <c r="AH12" s="60" t="s">
        <v>60</v>
      </c>
    </row>
    <row r="13" spans="1:34" ht="30" customHeight="1" x14ac:dyDescent="0.3">
      <c r="A13" s="165" t="s">
        <v>9</v>
      </c>
      <c r="B13" s="135">
        <f>ROUNDUP((M14*R14*U14)+(M15*R15*U15),-1)</f>
        <v>1470000</v>
      </c>
      <c r="C13" s="136"/>
      <c r="D13" s="136" t="s">
        <v>21</v>
      </c>
      <c r="E13" s="136"/>
      <c r="F13" s="136"/>
      <c r="G13" s="136"/>
      <c r="H13" s="136"/>
      <c r="I13" s="140"/>
      <c r="J13" s="100" t="s">
        <v>43</v>
      </c>
      <c r="K13" s="141">
        <f>SUM(R15,R14)</f>
        <v>6</v>
      </c>
      <c r="L13" s="141"/>
      <c r="M13" s="89" t="s">
        <v>64</v>
      </c>
      <c r="N13" s="89" t="s">
        <v>43</v>
      </c>
      <c r="O13" s="141">
        <v>6</v>
      </c>
      <c r="P13" s="141"/>
      <c r="Q13" s="89" t="s">
        <v>75</v>
      </c>
      <c r="R13" s="89"/>
      <c r="S13" s="89"/>
      <c r="T13" s="89"/>
      <c r="U13" s="89"/>
      <c r="V13" s="89"/>
      <c r="W13" s="93"/>
      <c r="X13" s="133" t="s">
        <v>41</v>
      </c>
      <c r="Z13" s="61" t="s">
        <v>88</v>
      </c>
      <c r="AA13" s="60" t="s">
        <v>110</v>
      </c>
      <c r="AB13" s="60" t="s">
        <v>121</v>
      </c>
      <c r="AC13" s="60" t="s">
        <v>48</v>
      </c>
      <c r="AD13" s="60" t="s">
        <v>48</v>
      </c>
      <c r="AE13" s="62">
        <v>20000</v>
      </c>
      <c r="AF13" s="60" t="s">
        <v>48</v>
      </c>
      <c r="AG13" s="62">
        <v>25000</v>
      </c>
      <c r="AH13" s="60"/>
    </row>
    <row r="14" spans="1:34" ht="30" customHeight="1" x14ac:dyDescent="0.3">
      <c r="A14" s="165"/>
      <c r="B14" s="135"/>
      <c r="C14" s="136"/>
      <c r="D14" s="99"/>
      <c r="E14" s="99" t="s">
        <v>23</v>
      </c>
      <c r="F14" s="137" t="s">
        <v>4</v>
      </c>
      <c r="G14" s="138"/>
      <c r="H14" s="138"/>
      <c r="I14" s="138"/>
      <c r="J14" s="138"/>
      <c r="K14" s="138"/>
      <c r="L14" s="89" t="s">
        <v>54</v>
      </c>
      <c r="M14" s="139">
        <v>45000</v>
      </c>
      <c r="N14" s="139"/>
      <c r="O14" s="139"/>
      <c r="P14" s="139"/>
      <c r="Q14" s="89" t="s">
        <v>43</v>
      </c>
      <c r="R14" s="89">
        <f>SUMIF($A$7:$A$10,"책임연구원",$J$7:$J$10)</f>
        <v>1</v>
      </c>
      <c r="S14" s="89" t="s">
        <v>64</v>
      </c>
      <c r="T14" s="89" t="s">
        <v>43</v>
      </c>
      <c r="U14" s="89">
        <v>6</v>
      </c>
      <c r="V14" s="89" t="s">
        <v>75</v>
      </c>
      <c r="W14" s="93"/>
      <c r="X14" s="133"/>
      <c r="Z14" s="61" t="s">
        <v>89</v>
      </c>
      <c r="AA14" s="60" t="s">
        <v>100</v>
      </c>
      <c r="AB14" s="60" t="s">
        <v>101</v>
      </c>
      <c r="AC14" s="60" t="s">
        <v>48</v>
      </c>
      <c r="AD14" s="60" t="s">
        <v>48</v>
      </c>
      <c r="AE14" s="62">
        <v>20000</v>
      </c>
      <c r="AF14" s="61" t="s">
        <v>29</v>
      </c>
      <c r="AG14" s="62">
        <v>20000</v>
      </c>
      <c r="AH14" s="60"/>
    </row>
    <row r="15" spans="1:34" ht="30" customHeight="1" x14ac:dyDescent="0.3">
      <c r="A15" s="165"/>
      <c r="B15" s="135"/>
      <c r="C15" s="136"/>
      <c r="D15" s="48"/>
      <c r="E15" s="99" t="s">
        <v>23</v>
      </c>
      <c r="F15" s="137" t="s">
        <v>3</v>
      </c>
      <c r="G15" s="138"/>
      <c r="H15" s="138"/>
      <c r="I15" s="138"/>
      <c r="J15" s="138"/>
      <c r="K15" s="138"/>
      <c r="L15" s="89" t="s">
        <v>54</v>
      </c>
      <c r="M15" s="139">
        <v>40000</v>
      </c>
      <c r="N15" s="139"/>
      <c r="O15" s="139"/>
      <c r="P15" s="139"/>
      <c r="Q15" s="89" t="s">
        <v>43</v>
      </c>
      <c r="R15" s="89">
        <f>SUMIF($A$7:$A$10,"연구원",$J$7:$J$10)+SUMIF($A$7:$A$10,"연구보조원",$J$7:$J$10)+SUMIF($A$7:$A$10,"보조원",$J$7:$J$10)</f>
        <v>5</v>
      </c>
      <c r="S15" s="89" t="s">
        <v>64</v>
      </c>
      <c r="T15" s="89" t="s">
        <v>43</v>
      </c>
      <c r="U15" s="89">
        <v>6</v>
      </c>
      <c r="V15" s="89" t="s">
        <v>75</v>
      </c>
      <c r="W15" s="93"/>
      <c r="X15" s="133"/>
      <c r="Z15" s="60" t="s">
        <v>69</v>
      </c>
      <c r="AA15" s="151" t="s">
        <v>85</v>
      </c>
      <c r="AB15" s="151"/>
      <c r="AC15" s="151"/>
      <c r="AD15" s="151"/>
      <c r="AE15" s="151"/>
      <c r="AF15" s="151"/>
      <c r="AG15" s="151"/>
      <c r="AH15" s="151"/>
    </row>
    <row r="16" spans="1:34" ht="30" customHeight="1" x14ac:dyDescent="0.3">
      <c r="A16" s="160" t="s">
        <v>5</v>
      </c>
      <c r="B16" s="161">
        <f>ROUNDUP(P16+P17,-1)</f>
        <v>1370000</v>
      </c>
      <c r="C16" s="99"/>
      <c r="D16" s="142" t="s">
        <v>42</v>
      </c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59">
        <v>1370000</v>
      </c>
      <c r="Q16" s="159"/>
      <c r="R16" s="159"/>
      <c r="S16" s="159"/>
      <c r="T16" s="94"/>
      <c r="U16" s="95"/>
      <c r="V16" s="95"/>
      <c r="W16" s="96"/>
      <c r="X16" s="155" t="s">
        <v>36</v>
      </c>
      <c r="Z16" s="45"/>
      <c r="AA16" s="45"/>
      <c r="AB16" s="45"/>
      <c r="AC16" s="45"/>
    </row>
    <row r="17" spans="1:34" ht="30" customHeight="1" x14ac:dyDescent="0.3">
      <c r="A17" s="160"/>
      <c r="B17" s="161"/>
      <c r="C17" s="99"/>
      <c r="D17" s="142"/>
      <c r="E17" s="142"/>
      <c r="F17" s="142"/>
      <c r="G17" s="142"/>
      <c r="H17" s="142"/>
      <c r="I17" s="142"/>
      <c r="J17" s="142"/>
      <c r="K17" s="142"/>
      <c r="L17" s="142"/>
      <c r="M17" s="142"/>
      <c r="N17" s="142"/>
      <c r="O17" s="142"/>
      <c r="P17" s="134"/>
      <c r="Q17" s="134"/>
      <c r="R17" s="134"/>
      <c r="S17" s="134"/>
      <c r="T17" s="97"/>
      <c r="U17" s="63"/>
      <c r="V17" s="63"/>
      <c r="W17" s="64"/>
      <c r="X17" s="155"/>
      <c r="Z17" s="45"/>
      <c r="AA17" s="45"/>
      <c r="AB17" s="45"/>
      <c r="AC17" s="45"/>
    </row>
    <row r="18" spans="1:34" ht="30" customHeight="1" x14ac:dyDescent="0.3">
      <c r="A18" s="108" t="s">
        <v>6</v>
      </c>
      <c r="B18" s="98">
        <f>ROUNDUP((I18*N18),-1)</f>
        <v>1246700</v>
      </c>
      <c r="C18" s="99"/>
      <c r="D18" s="154" t="s">
        <v>11</v>
      </c>
      <c r="E18" s="154"/>
      <c r="F18" s="154"/>
      <c r="G18" s="154"/>
      <c r="H18" s="154"/>
      <c r="I18" s="153">
        <v>1246700</v>
      </c>
      <c r="J18" s="139"/>
      <c r="K18" s="139"/>
      <c r="L18" s="139"/>
      <c r="M18" s="89" t="s">
        <v>43</v>
      </c>
      <c r="N18" s="89">
        <v>1</v>
      </c>
      <c r="O18" s="89" t="s">
        <v>26</v>
      </c>
      <c r="P18" s="138" t="s">
        <v>37</v>
      </c>
      <c r="Q18" s="138"/>
      <c r="R18" s="138"/>
      <c r="S18" s="138"/>
      <c r="T18" s="138"/>
      <c r="U18" s="138"/>
      <c r="V18" s="138"/>
      <c r="W18" s="156"/>
      <c r="X18" s="109" t="s">
        <v>112</v>
      </c>
      <c r="Z18" s="45"/>
      <c r="AA18" s="45"/>
      <c r="AB18" s="45"/>
      <c r="AC18" s="45"/>
    </row>
    <row r="19" spans="1:34" ht="45" customHeight="1" x14ac:dyDescent="0.3">
      <c r="A19" s="107" t="s">
        <v>14</v>
      </c>
      <c r="B19" s="56">
        <f>ROUNDUP(N19*S19,-1)</f>
        <v>200000</v>
      </c>
      <c r="C19" s="48"/>
      <c r="D19" s="142" t="s">
        <v>28</v>
      </c>
      <c r="E19" s="142"/>
      <c r="F19" s="142"/>
      <c r="G19" s="142"/>
      <c r="H19" s="142"/>
      <c r="I19" s="142"/>
      <c r="J19" s="142"/>
      <c r="K19" s="142"/>
      <c r="L19" s="142"/>
      <c r="M19" s="142"/>
      <c r="N19" s="153">
        <v>40000</v>
      </c>
      <c r="O19" s="139"/>
      <c r="P19" s="139"/>
      <c r="Q19" s="139"/>
      <c r="R19" s="89" t="s">
        <v>43</v>
      </c>
      <c r="S19" s="89">
        <v>5</v>
      </c>
      <c r="T19" s="89" t="s">
        <v>75</v>
      </c>
      <c r="U19" s="89"/>
      <c r="V19" s="89"/>
      <c r="W19" s="53"/>
      <c r="X19" s="110" t="s">
        <v>86</v>
      </c>
      <c r="Z19" s="65"/>
      <c r="AA19" s="58"/>
      <c r="AB19" s="58"/>
      <c r="AC19" s="58"/>
      <c r="AD19" s="58"/>
      <c r="AE19" s="66"/>
      <c r="AF19" s="65"/>
      <c r="AG19" s="66"/>
      <c r="AH19" s="58"/>
    </row>
    <row r="20" spans="1:34" ht="45" customHeight="1" thickBot="1" x14ac:dyDescent="0.35">
      <c r="A20" s="111" t="s">
        <v>122</v>
      </c>
      <c r="B20" s="112">
        <f>SUM(B13:B19)</f>
        <v>4286700</v>
      </c>
      <c r="C20" s="11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  <c r="Q20" s="143"/>
      <c r="R20" s="143"/>
      <c r="S20" s="143"/>
      <c r="T20" s="143"/>
      <c r="U20" s="143"/>
      <c r="V20" s="143"/>
      <c r="W20" s="143"/>
      <c r="X20" s="114"/>
    </row>
    <row r="21" spans="1:34" ht="45" customHeight="1" x14ac:dyDescent="0.3">
      <c r="A21" s="123" t="s">
        <v>8</v>
      </c>
      <c r="B21" s="124">
        <f>ROUNDUP(($B$11+$B$20)*6%,-1)</f>
        <v>6656680</v>
      </c>
      <c r="C21" s="125"/>
      <c r="D21" s="158" t="s">
        <v>46</v>
      </c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32" t="s">
        <v>87</v>
      </c>
    </row>
    <row r="22" spans="1:34" ht="45" customHeight="1" x14ac:dyDescent="0.3">
      <c r="A22" s="108" t="s">
        <v>118</v>
      </c>
      <c r="B22" s="98">
        <f>ROUNDUP(($B$11+$B$20+$B$21)*Z22,-1)-865680</f>
        <v>9795240</v>
      </c>
      <c r="C22" s="99"/>
      <c r="D22" s="142" t="s">
        <v>45</v>
      </c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33"/>
      <c r="Z22" s="67">
        <v>9.06531E-2</v>
      </c>
    </row>
    <row r="23" spans="1:34" ht="45" customHeight="1" thickBot="1" x14ac:dyDescent="0.35">
      <c r="A23" s="115" t="s">
        <v>10</v>
      </c>
      <c r="B23" s="116">
        <f>ROUNDUP(($B$11+$B$20+$B$21+$B$22)*10%,-1)</f>
        <v>12739660</v>
      </c>
      <c r="C23" s="117"/>
      <c r="D23" s="147" t="s">
        <v>40</v>
      </c>
      <c r="E23" s="147"/>
      <c r="F23" s="147"/>
      <c r="G23" s="147"/>
      <c r="H23" s="147"/>
      <c r="I23" s="147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18"/>
    </row>
    <row r="24" spans="1:34" ht="45" customHeight="1" thickBot="1" x14ac:dyDescent="0.35">
      <c r="A24" s="119" t="s">
        <v>113</v>
      </c>
      <c r="B24" s="120">
        <f>SUM($B11,$B20,$B21,$B22,$B23)</f>
        <v>140136170</v>
      </c>
      <c r="C24" s="121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22"/>
      <c r="Z24" s="68"/>
      <c r="AA24" s="69"/>
      <c r="AB24" s="69">
        <f>Z24+AA24</f>
        <v>0</v>
      </c>
    </row>
    <row r="25" spans="1:34" x14ac:dyDescent="0.3">
      <c r="A25" s="47"/>
      <c r="Z25" s="68"/>
    </row>
    <row r="26" spans="1:34" x14ac:dyDescent="0.3">
      <c r="A26" s="47"/>
    </row>
    <row r="27" spans="1:34" x14ac:dyDescent="0.3">
      <c r="A27" s="47"/>
    </row>
    <row r="28" spans="1:34" x14ac:dyDescent="0.3">
      <c r="A28" s="47"/>
    </row>
    <row r="29" spans="1:34" x14ac:dyDescent="0.3">
      <c r="A29" s="47"/>
    </row>
    <row r="30" spans="1:34" x14ac:dyDescent="0.3">
      <c r="A30" s="47"/>
    </row>
    <row r="31" spans="1:34" x14ac:dyDescent="0.3">
      <c r="A31" s="47"/>
    </row>
    <row r="32" spans="1:34" x14ac:dyDescent="0.3">
      <c r="A32" s="47"/>
    </row>
    <row r="33" spans="1:1" x14ac:dyDescent="0.3">
      <c r="A33" s="47"/>
    </row>
    <row r="34" spans="1:1" x14ac:dyDescent="0.3">
      <c r="A34" s="47"/>
    </row>
    <row r="35" spans="1:1" x14ac:dyDescent="0.3">
      <c r="A35" s="47"/>
    </row>
    <row r="36" spans="1:1" x14ac:dyDescent="0.3">
      <c r="A36" s="47"/>
    </row>
    <row r="37" spans="1:1" x14ac:dyDescent="0.3">
      <c r="A37" s="47"/>
    </row>
    <row r="38" spans="1:1" x14ac:dyDescent="0.3">
      <c r="A38" s="47"/>
    </row>
    <row r="39" spans="1:1" x14ac:dyDescent="0.3">
      <c r="A39" s="47"/>
    </row>
    <row r="40" spans="1:1" x14ac:dyDescent="0.3">
      <c r="A40" s="47"/>
    </row>
    <row r="41" spans="1:1" x14ac:dyDescent="0.3">
      <c r="A41" s="47"/>
    </row>
    <row r="42" spans="1:1" x14ac:dyDescent="0.3">
      <c r="A42" s="47"/>
    </row>
    <row r="43" spans="1:1" x14ac:dyDescent="0.3">
      <c r="A43" s="47"/>
    </row>
    <row r="44" spans="1:1" x14ac:dyDescent="0.3">
      <c r="A44" s="47"/>
    </row>
    <row r="45" spans="1:1" x14ac:dyDescent="0.3">
      <c r="A45" s="47"/>
    </row>
    <row r="46" spans="1:1" x14ac:dyDescent="0.3">
      <c r="A46" s="47"/>
    </row>
    <row r="47" spans="1:1" x14ac:dyDescent="0.3">
      <c r="A47" s="47"/>
    </row>
  </sheetData>
  <mergeCells count="54">
    <mergeCell ref="A13:A15"/>
    <mergeCell ref="A2:X2"/>
    <mergeCell ref="A3:X3"/>
    <mergeCell ref="D7:H7"/>
    <mergeCell ref="N7:O7"/>
    <mergeCell ref="Q7:S7"/>
    <mergeCell ref="T7:U7"/>
    <mergeCell ref="D5:W5"/>
    <mergeCell ref="D21:W21"/>
    <mergeCell ref="D16:O16"/>
    <mergeCell ref="D17:O17"/>
    <mergeCell ref="P16:S16"/>
    <mergeCell ref="P17:S17"/>
    <mergeCell ref="A6:W6"/>
    <mergeCell ref="A16:A17"/>
    <mergeCell ref="B16:B17"/>
    <mergeCell ref="N8:O8"/>
    <mergeCell ref="N9:O9"/>
    <mergeCell ref="N10:O10"/>
    <mergeCell ref="Q8:S8"/>
    <mergeCell ref="Q9:S9"/>
    <mergeCell ref="Q10:S10"/>
    <mergeCell ref="T8:U8"/>
    <mergeCell ref="D23:W23"/>
    <mergeCell ref="D24:W24"/>
    <mergeCell ref="AB6:AC6"/>
    <mergeCell ref="AB7:AC10"/>
    <mergeCell ref="AA15:AH15"/>
    <mergeCell ref="X13:X15"/>
    <mergeCell ref="T9:U9"/>
    <mergeCell ref="T10:U10"/>
    <mergeCell ref="D20:W20"/>
    <mergeCell ref="N19:Q19"/>
    <mergeCell ref="D19:M19"/>
    <mergeCell ref="I18:L18"/>
    <mergeCell ref="D18:H18"/>
    <mergeCell ref="X16:X17"/>
    <mergeCell ref="P18:W18"/>
    <mergeCell ref="X21:X22"/>
    <mergeCell ref="D8:H8"/>
    <mergeCell ref="D9:H9"/>
    <mergeCell ref="D10:H10"/>
    <mergeCell ref="B13:B15"/>
    <mergeCell ref="C13:C15"/>
    <mergeCell ref="F14:K14"/>
    <mergeCell ref="F15:K15"/>
    <mergeCell ref="M14:P14"/>
    <mergeCell ref="M15:P15"/>
    <mergeCell ref="D13:I13"/>
    <mergeCell ref="K13:L13"/>
    <mergeCell ref="O13:P13"/>
    <mergeCell ref="D22:W22"/>
    <mergeCell ref="D11:W11"/>
    <mergeCell ref="A12:W12"/>
  </mergeCells>
  <phoneticPr fontId="23" type="noConversion"/>
  <dataValidations disablePrompts="1" count="1">
    <dataValidation type="list" operator="equal" allowBlank="1" showInputMessage="1" showErrorMessage="1" sqref="A7:A10" xr:uid="{00000000-0002-0000-0600-000000000000}">
      <formula1>_xlnm.Print_Area</formula1>
    </dataValidation>
  </dataValidations>
  <pageMargins left="0.60347223281860352" right="0.61750000715255737" top="0.98430556058883667" bottom="0.59375" header="0.41027778387069702" footer="0.20805555582046509"/>
  <pageSetup paperSize="9" scale="65" fitToWidth="0" fitToHeight="0" orientation="portrait" draft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"/>
  <dimension ref="A1:A3"/>
  <sheetViews>
    <sheetView zoomScaleNormal="100" zoomScaleSheetLayoutView="75" workbookViewId="0"/>
  </sheetViews>
  <sheetFormatPr defaultColWidth="8.875" defaultRowHeight="16.5" x14ac:dyDescent="0.3"/>
  <cols>
    <col min="1" max="1" width="60.125" style="1" customWidth="1"/>
  </cols>
  <sheetData>
    <row r="1" spans="1:1" ht="70.5" customHeight="1" x14ac:dyDescent="0.3">
      <c r="A1" s="44" t="s">
        <v>135</v>
      </c>
    </row>
    <row r="2" spans="1:1" ht="147" customHeight="1" x14ac:dyDescent="0.3">
      <c r="A2" s="44" t="s">
        <v>2</v>
      </c>
    </row>
    <row r="3" spans="1:1" ht="78.75" customHeight="1" x14ac:dyDescent="0.3">
      <c r="A3" s="44" t="s">
        <v>22</v>
      </c>
    </row>
  </sheetData>
  <phoneticPr fontId="2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draft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A1:N40"/>
  <sheetViews>
    <sheetView view="pageBreakPreview" topLeftCell="A4" zoomScaleNormal="100" zoomScaleSheetLayoutView="100" workbookViewId="0">
      <selection activeCell="A25" sqref="A25:C25"/>
    </sheetView>
  </sheetViews>
  <sheetFormatPr defaultColWidth="9" defaultRowHeight="16.5" x14ac:dyDescent="0.3"/>
  <cols>
    <col min="2" max="2" width="13.125" customWidth="1"/>
    <col min="3" max="3" width="10" style="1" customWidth="1"/>
    <col min="5" max="5" width="30.75" style="1" customWidth="1"/>
    <col min="6" max="6" width="7.625" style="1" customWidth="1"/>
    <col min="8" max="8" width="9.25" style="1" customWidth="1"/>
    <col min="9" max="9" width="11.25" style="1" customWidth="1"/>
    <col min="10" max="10" width="4.875" style="1" customWidth="1"/>
    <col min="11" max="11" width="6" style="1" customWidth="1"/>
    <col min="12" max="12" width="14.625" style="1" customWidth="1"/>
    <col min="13" max="13" width="6.25" style="1" customWidth="1"/>
    <col min="14" max="14" width="18.625" style="1" customWidth="1"/>
  </cols>
  <sheetData>
    <row r="1" spans="1:14" ht="36.950000000000003" customHeight="1" x14ac:dyDescent="0.3">
      <c r="A1" s="179"/>
      <c r="B1" s="180"/>
      <c r="C1" s="180"/>
      <c r="D1" s="180"/>
      <c r="E1" s="180"/>
      <c r="F1" s="181" t="s">
        <v>129</v>
      </c>
      <c r="G1" s="181"/>
      <c r="H1" s="181"/>
      <c r="I1" s="180"/>
      <c r="J1" s="180"/>
      <c r="K1" s="180"/>
      <c r="L1" s="180"/>
      <c r="M1" s="180"/>
      <c r="N1" s="182"/>
    </row>
    <row r="2" spans="1:14" ht="37.5" x14ac:dyDescent="0.3">
      <c r="A2" s="70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2"/>
    </row>
    <row r="3" spans="1:14" ht="38.25" customHeight="1" x14ac:dyDescent="0.3">
      <c r="A3" s="209" t="s">
        <v>91</v>
      </c>
      <c r="B3" s="210"/>
      <c r="C3" s="210"/>
      <c r="D3" s="176" t="s">
        <v>24</v>
      </c>
      <c r="E3" s="176"/>
      <c r="F3" s="73"/>
      <c r="G3" s="213" t="s">
        <v>24</v>
      </c>
      <c r="H3" s="215" t="s">
        <v>71</v>
      </c>
      <c r="I3" s="218" t="s">
        <v>111</v>
      </c>
      <c r="J3" s="205"/>
      <c r="K3" s="219" t="s">
        <v>34</v>
      </c>
      <c r="L3" s="219"/>
      <c r="M3" s="219"/>
      <c r="N3" s="220"/>
    </row>
    <row r="4" spans="1:14" x14ac:dyDescent="0.3">
      <c r="A4" s="211"/>
      <c r="B4" s="212"/>
      <c r="C4" s="212"/>
      <c r="D4" s="176"/>
      <c r="E4" s="176"/>
      <c r="F4" s="73"/>
      <c r="G4" s="213"/>
      <c r="H4" s="216"/>
      <c r="I4" s="221" t="s">
        <v>117</v>
      </c>
      <c r="J4" s="167"/>
      <c r="K4" s="222" t="s">
        <v>127</v>
      </c>
      <c r="L4" s="222"/>
      <c r="M4" s="222" t="s">
        <v>44</v>
      </c>
      <c r="N4" s="223" t="s">
        <v>80</v>
      </c>
    </row>
    <row r="5" spans="1:14" x14ac:dyDescent="0.3">
      <c r="A5" s="224" t="s">
        <v>19</v>
      </c>
      <c r="B5" s="225"/>
      <c r="C5" s="225"/>
      <c r="D5" s="176" t="s">
        <v>78</v>
      </c>
      <c r="E5" s="176"/>
      <c r="F5" s="73"/>
      <c r="G5" s="213"/>
      <c r="H5" s="216"/>
      <c r="I5" s="221"/>
      <c r="J5" s="167"/>
      <c r="K5" s="222"/>
      <c r="L5" s="222"/>
      <c r="M5" s="222"/>
      <c r="N5" s="223"/>
    </row>
    <row r="6" spans="1:14" ht="24" customHeight="1" x14ac:dyDescent="0.3">
      <c r="A6" s="175"/>
      <c r="B6" s="176"/>
      <c r="C6" s="176"/>
      <c r="D6" s="176"/>
      <c r="E6" s="176"/>
      <c r="F6" s="73"/>
      <c r="G6" s="213"/>
      <c r="H6" s="216"/>
      <c r="I6" s="228" t="s">
        <v>120</v>
      </c>
      <c r="J6" s="195"/>
      <c r="K6" s="222" t="s">
        <v>93</v>
      </c>
      <c r="L6" s="222"/>
      <c r="M6" s="222"/>
      <c r="N6" s="223"/>
    </row>
    <row r="7" spans="1:14" ht="34.5" customHeight="1" x14ac:dyDescent="0.3">
      <c r="A7" s="226"/>
      <c r="B7" s="227"/>
      <c r="C7" s="227"/>
      <c r="D7" s="176"/>
      <c r="E7" s="176"/>
      <c r="F7" s="73"/>
      <c r="G7" s="213"/>
      <c r="H7" s="216"/>
      <c r="I7" s="221" t="s">
        <v>58</v>
      </c>
      <c r="J7" s="167"/>
      <c r="K7" s="222" t="s">
        <v>16</v>
      </c>
      <c r="L7" s="222"/>
      <c r="M7" s="222" t="s">
        <v>62</v>
      </c>
      <c r="N7" s="223" t="s">
        <v>92</v>
      </c>
    </row>
    <row r="8" spans="1:14" ht="24" customHeight="1" x14ac:dyDescent="0.3">
      <c r="A8" s="175" t="s">
        <v>39</v>
      </c>
      <c r="B8" s="176"/>
      <c r="C8" s="176"/>
      <c r="D8" s="176"/>
      <c r="E8" s="176"/>
      <c r="F8" s="73"/>
      <c r="G8" s="213"/>
      <c r="H8" s="216"/>
      <c r="I8" s="221"/>
      <c r="J8" s="167"/>
      <c r="K8" s="222"/>
      <c r="L8" s="222"/>
      <c r="M8" s="222"/>
      <c r="N8" s="223"/>
    </row>
    <row r="9" spans="1:14" ht="36" customHeight="1" x14ac:dyDescent="0.3">
      <c r="A9" s="177"/>
      <c r="B9" s="178"/>
      <c r="C9" s="178"/>
      <c r="D9" s="178"/>
      <c r="E9" s="178"/>
      <c r="F9" s="74"/>
      <c r="G9" s="214"/>
      <c r="H9" s="217"/>
      <c r="I9" s="229" t="s">
        <v>124</v>
      </c>
      <c r="J9" s="230"/>
      <c r="K9" s="231" t="s">
        <v>35</v>
      </c>
      <c r="L9" s="231"/>
      <c r="M9" s="231"/>
      <c r="N9" s="232"/>
    </row>
    <row r="10" spans="1:14" ht="22.5" customHeight="1" x14ac:dyDescent="0.3">
      <c r="A10" s="198" t="s">
        <v>132</v>
      </c>
      <c r="B10" s="199"/>
      <c r="C10" s="183" t="str">
        <f>NUMBERSTRING(L40,1)&amp;""&amp;"원정"</f>
        <v>오만육천원정</v>
      </c>
      <c r="D10" s="183"/>
      <c r="E10" s="183"/>
      <c r="F10" s="185"/>
      <c r="G10" s="75"/>
      <c r="H10" s="75"/>
      <c r="I10" s="187">
        <f>L40</f>
        <v>56000</v>
      </c>
      <c r="J10" s="187"/>
      <c r="K10" s="187"/>
      <c r="L10" s="187"/>
      <c r="M10" s="75"/>
      <c r="N10" s="76"/>
    </row>
    <row r="11" spans="1:14" ht="22.5" customHeight="1" x14ac:dyDescent="0.3">
      <c r="A11" s="200" t="s">
        <v>17</v>
      </c>
      <c r="B11" s="201"/>
      <c r="C11" s="184"/>
      <c r="D11" s="184"/>
      <c r="E11" s="184"/>
      <c r="F11" s="186"/>
      <c r="G11" s="77"/>
      <c r="H11" s="77"/>
      <c r="I11" s="188"/>
      <c r="J11" s="188"/>
      <c r="K11" s="188"/>
      <c r="L11" s="188"/>
      <c r="M11" s="77"/>
      <c r="N11" s="78"/>
    </row>
    <row r="12" spans="1:14" ht="37.5" customHeight="1" x14ac:dyDescent="0.3">
      <c r="A12" s="202" t="s">
        <v>74</v>
      </c>
      <c r="B12" s="203"/>
      <c r="C12" s="203"/>
      <c r="D12" s="203" t="s">
        <v>79</v>
      </c>
      <c r="E12" s="203"/>
      <c r="F12" s="203" t="s">
        <v>52</v>
      </c>
      <c r="G12" s="203"/>
      <c r="H12" s="79" t="s">
        <v>27</v>
      </c>
      <c r="I12" s="203" t="s">
        <v>57</v>
      </c>
      <c r="J12" s="203"/>
      <c r="K12" s="203"/>
      <c r="L12" s="79" t="s">
        <v>77</v>
      </c>
      <c r="M12" s="203" t="s">
        <v>60</v>
      </c>
      <c r="N12" s="203"/>
    </row>
    <row r="13" spans="1:14" ht="27" customHeight="1" x14ac:dyDescent="0.3">
      <c r="A13" s="204" t="s">
        <v>128</v>
      </c>
      <c r="B13" s="205"/>
      <c r="C13" s="205"/>
      <c r="D13" s="206" t="s">
        <v>59</v>
      </c>
      <c r="E13" s="206"/>
      <c r="F13" s="206">
        <v>1</v>
      </c>
      <c r="G13" s="206"/>
      <c r="H13" s="80" t="s">
        <v>25</v>
      </c>
      <c r="I13" s="207">
        <v>50000</v>
      </c>
      <c r="J13" s="208"/>
      <c r="K13" s="208"/>
      <c r="L13" s="81">
        <f>I13*F13</f>
        <v>50000</v>
      </c>
      <c r="M13" s="167" t="s">
        <v>15</v>
      </c>
      <c r="N13" s="167"/>
    </row>
    <row r="14" spans="1:14" ht="27" customHeight="1" x14ac:dyDescent="0.3">
      <c r="A14" s="194" t="s">
        <v>128</v>
      </c>
      <c r="B14" s="195"/>
      <c r="C14" s="195"/>
      <c r="D14" s="167" t="s">
        <v>67</v>
      </c>
      <c r="E14" s="167"/>
      <c r="F14" s="167">
        <v>1</v>
      </c>
      <c r="G14" s="167"/>
      <c r="H14" s="82" t="s">
        <v>25</v>
      </c>
      <c r="I14" s="196">
        <v>6000</v>
      </c>
      <c r="J14" s="197"/>
      <c r="K14" s="197"/>
      <c r="L14" s="83">
        <f>I14*F14</f>
        <v>6000</v>
      </c>
      <c r="M14" s="167"/>
      <c r="N14" s="167"/>
    </row>
    <row r="15" spans="1:14" ht="27" customHeight="1" x14ac:dyDescent="0.3">
      <c r="A15" s="194"/>
      <c r="B15" s="195"/>
      <c r="C15" s="195"/>
      <c r="D15" s="167"/>
      <c r="E15" s="167"/>
      <c r="F15" s="167"/>
      <c r="G15" s="167"/>
      <c r="H15" s="82"/>
      <c r="I15" s="166"/>
      <c r="J15" s="166"/>
      <c r="K15" s="166"/>
      <c r="L15" s="83"/>
      <c r="M15" s="167"/>
      <c r="N15" s="167"/>
    </row>
    <row r="16" spans="1:14" ht="27" customHeight="1" x14ac:dyDescent="0.3">
      <c r="A16" s="194"/>
      <c r="B16" s="195"/>
      <c r="C16" s="195"/>
      <c r="D16" s="167"/>
      <c r="E16" s="167"/>
      <c r="F16" s="167"/>
      <c r="G16" s="167"/>
      <c r="H16" s="82"/>
      <c r="I16" s="166"/>
      <c r="J16" s="166"/>
      <c r="K16" s="166"/>
      <c r="L16" s="83"/>
      <c r="M16" s="167"/>
      <c r="N16" s="167"/>
    </row>
    <row r="17" spans="1:14" ht="27" customHeight="1" x14ac:dyDescent="0.3">
      <c r="A17" s="194"/>
      <c r="B17" s="195"/>
      <c r="C17" s="195"/>
      <c r="D17" s="167"/>
      <c r="E17" s="167"/>
      <c r="F17" s="167"/>
      <c r="G17" s="167"/>
      <c r="H17" s="82"/>
      <c r="I17" s="166"/>
      <c r="J17" s="166"/>
      <c r="K17" s="166"/>
      <c r="L17" s="83"/>
      <c r="M17" s="167"/>
      <c r="N17" s="167"/>
    </row>
    <row r="18" spans="1:14" ht="27" customHeight="1" x14ac:dyDescent="0.3">
      <c r="A18" s="194"/>
      <c r="B18" s="195"/>
      <c r="C18" s="195"/>
      <c r="D18" s="167"/>
      <c r="E18" s="167"/>
      <c r="F18" s="167"/>
      <c r="G18" s="167"/>
      <c r="H18" s="82"/>
      <c r="I18" s="166"/>
      <c r="J18" s="166"/>
      <c r="K18" s="166"/>
      <c r="L18" s="84"/>
      <c r="M18" s="167"/>
      <c r="N18" s="167"/>
    </row>
    <row r="19" spans="1:14" s="1" customFormat="1" ht="27" customHeight="1" x14ac:dyDescent="0.3">
      <c r="A19" s="194"/>
      <c r="B19" s="195"/>
      <c r="C19" s="195"/>
      <c r="D19" s="167"/>
      <c r="E19" s="167"/>
      <c r="F19" s="167"/>
      <c r="G19" s="167"/>
      <c r="H19" s="82"/>
      <c r="I19" s="166"/>
      <c r="J19" s="166"/>
      <c r="K19" s="166"/>
      <c r="L19" s="84"/>
      <c r="M19" s="167"/>
      <c r="N19" s="167"/>
    </row>
    <row r="20" spans="1:14" ht="27" customHeight="1" x14ac:dyDescent="0.3">
      <c r="A20" s="194"/>
      <c r="B20" s="195"/>
      <c r="C20" s="195"/>
      <c r="D20" s="167"/>
      <c r="E20" s="167"/>
      <c r="F20" s="167"/>
      <c r="G20" s="167"/>
      <c r="H20" s="82"/>
      <c r="I20" s="166"/>
      <c r="J20" s="166"/>
      <c r="K20" s="166"/>
      <c r="L20" s="84"/>
      <c r="M20" s="167"/>
      <c r="N20" s="167"/>
    </row>
    <row r="21" spans="1:14" ht="27" customHeight="1" x14ac:dyDescent="0.3">
      <c r="A21" s="194"/>
      <c r="B21" s="195"/>
      <c r="C21" s="195"/>
      <c r="D21" s="167"/>
      <c r="E21" s="167"/>
      <c r="F21" s="167"/>
      <c r="G21" s="167"/>
      <c r="H21" s="82"/>
      <c r="I21" s="166"/>
      <c r="J21" s="166"/>
      <c r="K21" s="166"/>
      <c r="L21" s="84"/>
      <c r="M21" s="167"/>
      <c r="N21" s="167"/>
    </row>
    <row r="22" spans="1:14" ht="27" customHeight="1" x14ac:dyDescent="0.3">
      <c r="A22" s="194"/>
      <c r="B22" s="195"/>
      <c r="C22" s="195"/>
      <c r="D22" s="167"/>
      <c r="E22" s="167"/>
      <c r="F22" s="167"/>
      <c r="G22" s="167"/>
      <c r="H22" s="82"/>
      <c r="I22" s="166"/>
      <c r="J22" s="166"/>
      <c r="K22" s="166"/>
      <c r="L22" s="84"/>
      <c r="M22" s="167"/>
      <c r="N22" s="167"/>
    </row>
    <row r="23" spans="1:14" ht="27" customHeight="1" x14ac:dyDescent="0.3">
      <c r="A23" s="194"/>
      <c r="B23" s="195"/>
      <c r="C23" s="195"/>
      <c r="D23" s="167"/>
      <c r="E23" s="167"/>
      <c r="F23" s="167"/>
      <c r="G23" s="167"/>
      <c r="H23" s="82"/>
      <c r="I23" s="166"/>
      <c r="J23" s="166"/>
      <c r="K23" s="166"/>
      <c r="L23" s="84"/>
      <c r="M23" s="167"/>
      <c r="N23" s="167"/>
    </row>
    <row r="24" spans="1:14" ht="27" customHeight="1" x14ac:dyDescent="0.3">
      <c r="A24" s="194"/>
      <c r="B24" s="195"/>
      <c r="C24" s="195"/>
      <c r="D24" s="167"/>
      <c r="E24" s="167"/>
      <c r="F24" s="167"/>
      <c r="G24" s="167"/>
      <c r="H24" s="82"/>
      <c r="I24" s="166"/>
      <c r="J24" s="166"/>
      <c r="K24" s="166"/>
      <c r="L24" s="84"/>
      <c r="M24" s="167"/>
      <c r="N24" s="167"/>
    </row>
    <row r="25" spans="1:14" ht="27" customHeight="1" x14ac:dyDescent="0.3">
      <c r="A25" s="168"/>
      <c r="B25" s="167"/>
      <c r="C25" s="167"/>
      <c r="D25" s="167"/>
      <c r="E25" s="167"/>
      <c r="F25" s="167"/>
      <c r="G25" s="167"/>
      <c r="H25" s="82"/>
      <c r="I25" s="166"/>
      <c r="J25" s="166"/>
      <c r="K25" s="166"/>
      <c r="L25" s="84"/>
      <c r="M25" s="167"/>
      <c r="N25" s="167"/>
    </row>
    <row r="26" spans="1:14" ht="27" customHeight="1" x14ac:dyDescent="0.3">
      <c r="A26" s="168"/>
      <c r="B26" s="167"/>
      <c r="C26" s="167"/>
      <c r="D26" s="167"/>
      <c r="E26" s="167"/>
      <c r="F26" s="167"/>
      <c r="G26" s="167"/>
      <c r="H26" s="82"/>
      <c r="I26" s="166"/>
      <c r="J26" s="166"/>
      <c r="K26" s="166"/>
      <c r="L26" s="84"/>
      <c r="M26" s="167"/>
      <c r="N26" s="167"/>
    </row>
    <row r="27" spans="1:14" ht="27" customHeight="1" x14ac:dyDescent="0.3">
      <c r="A27" s="168"/>
      <c r="B27" s="167"/>
      <c r="C27" s="167"/>
      <c r="D27" s="167"/>
      <c r="E27" s="167"/>
      <c r="F27" s="167"/>
      <c r="G27" s="167"/>
      <c r="H27" s="82"/>
      <c r="I27" s="166"/>
      <c r="J27" s="166"/>
      <c r="K27" s="166"/>
      <c r="L27" s="84"/>
      <c r="M27" s="167"/>
      <c r="N27" s="167"/>
    </row>
    <row r="28" spans="1:14" ht="27" customHeight="1" x14ac:dyDescent="0.3">
      <c r="A28" s="168"/>
      <c r="B28" s="167"/>
      <c r="C28" s="167"/>
      <c r="D28" s="167"/>
      <c r="E28" s="167"/>
      <c r="F28" s="167"/>
      <c r="G28" s="167"/>
      <c r="H28" s="82"/>
      <c r="I28" s="166"/>
      <c r="J28" s="166"/>
      <c r="K28" s="166"/>
      <c r="L28" s="84"/>
      <c r="M28" s="167"/>
      <c r="N28" s="167"/>
    </row>
    <row r="29" spans="1:14" s="1" customFormat="1" ht="27" customHeight="1" x14ac:dyDescent="0.3">
      <c r="A29" s="168"/>
      <c r="B29" s="167"/>
      <c r="C29" s="167"/>
      <c r="D29" s="167"/>
      <c r="E29" s="167"/>
      <c r="F29" s="167"/>
      <c r="G29" s="167"/>
      <c r="H29" s="82"/>
      <c r="I29" s="166"/>
      <c r="J29" s="166"/>
      <c r="K29" s="166"/>
      <c r="L29" s="84"/>
      <c r="M29" s="167"/>
      <c r="N29" s="167"/>
    </row>
    <row r="30" spans="1:14" s="1" customFormat="1" ht="27" customHeight="1" x14ac:dyDescent="0.3">
      <c r="A30" s="168"/>
      <c r="B30" s="167"/>
      <c r="C30" s="167"/>
      <c r="D30" s="167"/>
      <c r="E30" s="167"/>
      <c r="F30" s="167"/>
      <c r="G30" s="167"/>
      <c r="H30" s="82"/>
      <c r="I30" s="166"/>
      <c r="J30" s="166"/>
      <c r="K30" s="166"/>
      <c r="L30" s="84"/>
      <c r="M30" s="167"/>
      <c r="N30" s="167"/>
    </row>
    <row r="31" spans="1:14" s="1" customFormat="1" ht="27" customHeight="1" x14ac:dyDescent="0.3">
      <c r="A31" s="168"/>
      <c r="B31" s="167"/>
      <c r="C31" s="167"/>
      <c r="D31" s="167"/>
      <c r="E31" s="167"/>
      <c r="F31" s="167"/>
      <c r="G31" s="167"/>
      <c r="H31" s="82"/>
      <c r="I31" s="166"/>
      <c r="J31" s="166"/>
      <c r="K31" s="166"/>
      <c r="L31" s="84"/>
      <c r="M31" s="167" t="s">
        <v>24</v>
      </c>
      <c r="N31" s="167"/>
    </row>
    <row r="32" spans="1:14" s="1" customFormat="1" ht="27" customHeight="1" x14ac:dyDescent="0.3">
      <c r="A32" s="169"/>
      <c r="B32" s="170"/>
      <c r="C32" s="170"/>
      <c r="D32" s="167"/>
      <c r="E32" s="167"/>
      <c r="F32" s="167"/>
      <c r="G32" s="167"/>
      <c r="H32" s="85"/>
      <c r="I32" s="166"/>
      <c r="J32" s="166"/>
      <c r="K32" s="166"/>
      <c r="L32" s="84"/>
      <c r="M32" s="167" t="s">
        <v>24</v>
      </c>
      <c r="N32" s="167"/>
    </row>
    <row r="33" spans="1:14" ht="27" customHeight="1" x14ac:dyDescent="0.3">
      <c r="A33" s="169"/>
      <c r="B33" s="170"/>
      <c r="C33" s="170"/>
      <c r="D33" s="171"/>
      <c r="E33" s="171"/>
      <c r="F33" s="170"/>
      <c r="G33" s="170"/>
      <c r="H33" s="85"/>
      <c r="I33" s="166"/>
      <c r="J33" s="166"/>
      <c r="K33" s="166"/>
      <c r="L33" s="84"/>
      <c r="M33" s="171" t="s">
        <v>24</v>
      </c>
      <c r="N33" s="171"/>
    </row>
    <row r="34" spans="1:14" ht="27" customHeight="1" x14ac:dyDescent="0.3">
      <c r="A34" s="169"/>
      <c r="B34" s="170"/>
      <c r="C34" s="170"/>
      <c r="D34" s="171"/>
      <c r="E34" s="171"/>
      <c r="F34" s="170"/>
      <c r="G34" s="170"/>
      <c r="H34" s="85"/>
      <c r="I34" s="166"/>
      <c r="J34" s="166"/>
      <c r="K34" s="166"/>
      <c r="L34" s="86"/>
      <c r="M34" s="171" t="s">
        <v>24</v>
      </c>
      <c r="N34" s="171"/>
    </row>
    <row r="35" spans="1:14" ht="27" customHeight="1" x14ac:dyDescent="0.3">
      <c r="A35" s="169" t="s">
        <v>24</v>
      </c>
      <c r="B35" s="170"/>
      <c r="C35" s="170"/>
      <c r="D35" s="171" t="s">
        <v>24</v>
      </c>
      <c r="E35" s="171"/>
      <c r="F35" s="170" t="s">
        <v>24</v>
      </c>
      <c r="G35" s="170"/>
      <c r="H35" s="85"/>
      <c r="I35" s="172" t="s">
        <v>24</v>
      </c>
      <c r="J35" s="172"/>
      <c r="K35" s="172"/>
      <c r="L35" s="86" t="s">
        <v>24</v>
      </c>
      <c r="M35" s="171" t="s">
        <v>24</v>
      </c>
      <c r="N35" s="171"/>
    </row>
    <row r="36" spans="1:14" ht="27" customHeight="1" x14ac:dyDescent="0.3">
      <c r="A36" s="169" t="s">
        <v>24</v>
      </c>
      <c r="B36" s="170"/>
      <c r="C36" s="170"/>
      <c r="D36" s="171" t="s">
        <v>24</v>
      </c>
      <c r="E36" s="171"/>
      <c r="F36" s="170" t="s">
        <v>24</v>
      </c>
      <c r="G36" s="170"/>
      <c r="H36" s="85"/>
      <c r="I36" s="172" t="s">
        <v>24</v>
      </c>
      <c r="J36" s="172"/>
      <c r="K36" s="172"/>
      <c r="L36" s="86" t="s">
        <v>24</v>
      </c>
      <c r="M36" s="171" t="s">
        <v>24</v>
      </c>
      <c r="N36" s="171"/>
    </row>
    <row r="37" spans="1:14" ht="27" customHeight="1" x14ac:dyDescent="0.3">
      <c r="A37" s="169" t="s">
        <v>24</v>
      </c>
      <c r="B37" s="170"/>
      <c r="C37" s="170"/>
      <c r="D37" s="171" t="s">
        <v>24</v>
      </c>
      <c r="E37" s="171"/>
      <c r="F37" s="170" t="s">
        <v>24</v>
      </c>
      <c r="G37" s="170"/>
      <c r="H37" s="85"/>
      <c r="I37" s="172" t="s">
        <v>24</v>
      </c>
      <c r="J37" s="172"/>
      <c r="K37" s="172"/>
      <c r="L37" s="86" t="s">
        <v>24</v>
      </c>
      <c r="M37" s="171" t="s">
        <v>24</v>
      </c>
      <c r="N37" s="171"/>
    </row>
    <row r="38" spans="1:14" ht="27" customHeight="1" x14ac:dyDescent="0.3">
      <c r="A38" s="169" t="s">
        <v>24</v>
      </c>
      <c r="B38" s="170"/>
      <c r="C38" s="170"/>
      <c r="D38" s="171" t="s">
        <v>24</v>
      </c>
      <c r="E38" s="171"/>
      <c r="F38" s="170" t="s">
        <v>24</v>
      </c>
      <c r="G38" s="170"/>
      <c r="H38" s="85"/>
      <c r="I38" s="172" t="s">
        <v>24</v>
      </c>
      <c r="J38" s="172"/>
      <c r="K38" s="172"/>
      <c r="L38" s="86" t="s">
        <v>24</v>
      </c>
      <c r="M38" s="171" t="s">
        <v>24</v>
      </c>
      <c r="N38" s="171"/>
    </row>
    <row r="39" spans="1:14" ht="27" customHeight="1" x14ac:dyDescent="0.3">
      <c r="A39" s="169" t="s">
        <v>24</v>
      </c>
      <c r="B39" s="170"/>
      <c r="C39" s="170"/>
      <c r="D39" s="171" t="s">
        <v>24</v>
      </c>
      <c r="E39" s="171"/>
      <c r="F39" s="170" t="s">
        <v>24</v>
      </c>
      <c r="G39" s="170"/>
      <c r="H39" s="85"/>
      <c r="I39" s="172" t="s">
        <v>24</v>
      </c>
      <c r="J39" s="172"/>
      <c r="K39" s="172"/>
      <c r="L39" s="86" t="s">
        <v>24</v>
      </c>
      <c r="M39" s="171" t="s">
        <v>24</v>
      </c>
      <c r="N39" s="171"/>
    </row>
    <row r="40" spans="1:14" ht="42.75" customHeight="1" x14ac:dyDescent="0.3">
      <c r="A40" s="189" t="s">
        <v>30</v>
      </c>
      <c r="B40" s="190"/>
      <c r="C40" s="190"/>
      <c r="D40" s="191"/>
      <c r="E40" s="191"/>
      <c r="F40" s="192"/>
      <c r="G40" s="193"/>
      <c r="H40" s="87"/>
      <c r="I40" s="173" t="s">
        <v>24</v>
      </c>
      <c r="J40" s="173"/>
      <c r="K40" s="173"/>
      <c r="L40" s="88">
        <f>SUM(L13:L39)</f>
        <v>56000</v>
      </c>
      <c r="M40" s="174" t="s">
        <v>24</v>
      </c>
      <c r="N40" s="174"/>
    </row>
  </sheetData>
  <mergeCells count="172">
    <mergeCell ref="A3:C4"/>
    <mergeCell ref="D3:E4"/>
    <mergeCell ref="G3:G9"/>
    <mergeCell ref="H3:H9"/>
    <mergeCell ref="I3:J3"/>
    <mergeCell ref="K3:N3"/>
    <mergeCell ref="I4:J5"/>
    <mergeCell ref="K4:L5"/>
    <mergeCell ref="M4:M5"/>
    <mergeCell ref="N4:N5"/>
    <mergeCell ref="A5:C7"/>
    <mergeCell ref="D5:E7"/>
    <mergeCell ref="I6:J6"/>
    <mergeCell ref="K6:N6"/>
    <mergeCell ref="I7:J8"/>
    <mergeCell ref="K7:L8"/>
    <mergeCell ref="M7:M8"/>
    <mergeCell ref="N7:N8"/>
    <mergeCell ref="I9:J9"/>
    <mergeCell ref="K9:N9"/>
    <mergeCell ref="A10:B10"/>
    <mergeCell ref="A11:B11"/>
    <mergeCell ref="A12:C12"/>
    <mergeCell ref="D12:E12"/>
    <mergeCell ref="F12:G12"/>
    <mergeCell ref="I12:K12"/>
    <mergeCell ref="M12:N12"/>
    <mergeCell ref="A13:C13"/>
    <mergeCell ref="D13:E13"/>
    <mergeCell ref="F13:G13"/>
    <mergeCell ref="I13:K13"/>
    <mergeCell ref="M13:N13"/>
    <mergeCell ref="A14:C14"/>
    <mergeCell ref="D14:E14"/>
    <mergeCell ref="F14:G14"/>
    <mergeCell ref="I14:K14"/>
    <mergeCell ref="D15:E15"/>
    <mergeCell ref="I15:K15"/>
    <mergeCell ref="M15:N15"/>
    <mergeCell ref="I16:K16"/>
    <mergeCell ref="M16:N16"/>
    <mergeCell ref="F15:G15"/>
    <mergeCell ref="F16:G16"/>
    <mergeCell ref="A33:C33"/>
    <mergeCell ref="D33:E33"/>
    <mergeCell ref="F33:G33"/>
    <mergeCell ref="M33:N33"/>
    <mergeCell ref="A34:C34"/>
    <mergeCell ref="D34:E34"/>
    <mergeCell ref="F34:G34"/>
    <mergeCell ref="M34:N34"/>
    <mergeCell ref="A20:C20"/>
    <mergeCell ref="A21:C21"/>
    <mergeCell ref="A22:C22"/>
    <mergeCell ref="A23:C23"/>
    <mergeCell ref="A24:C24"/>
    <mergeCell ref="D21:E21"/>
    <mergeCell ref="D23:E23"/>
    <mergeCell ref="D24:E24"/>
    <mergeCell ref="D22:E22"/>
    <mergeCell ref="F20:G20"/>
    <mergeCell ref="F21:G21"/>
    <mergeCell ref="D26:E26"/>
    <mergeCell ref="A26:C26"/>
    <mergeCell ref="F25:G25"/>
    <mergeCell ref="F26:G26"/>
    <mergeCell ref="I26:K26"/>
    <mergeCell ref="A35:C35"/>
    <mergeCell ref="D35:E35"/>
    <mergeCell ref="F35:G35"/>
    <mergeCell ref="I35:K35"/>
    <mergeCell ref="M35:N35"/>
    <mergeCell ref="A36:C36"/>
    <mergeCell ref="D36:E36"/>
    <mergeCell ref="F36:G36"/>
    <mergeCell ref="I36:K36"/>
    <mergeCell ref="M36:N36"/>
    <mergeCell ref="A37:C37"/>
    <mergeCell ref="D37:E37"/>
    <mergeCell ref="F37:G37"/>
    <mergeCell ref="I37:K37"/>
    <mergeCell ref="M37:N37"/>
    <mergeCell ref="A38:C38"/>
    <mergeCell ref="D38:E38"/>
    <mergeCell ref="F38:G38"/>
    <mergeCell ref="I38:K38"/>
    <mergeCell ref="M38:N38"/>
    <mergeCell ref="A39:C39"/>
    <mergeCell ref="D39:E39"/>
    <mergeCell ref="F39:G39"/>
    <mergeCell ref="I39:K39"/>
    <mergeCell ref="M39:N39"/>
    <mergeCell ref="I40:K40"/>
    <mergeCell ref="M40:N40"/>
    <mergeCell ref="A8:E9"/>
    <mergeCell ref="A1:E1"/>
    <mergeCell ref="F1:H1"/>
    <mergeCell ref="I1:N1"/>
    <mergeCell ref="D16:E16"/>
    <mergeCell ref="M14:N14"/>
    <mergeCell ref="C10:E11"/>
    <mergeCell ref="F10:F11"/>
    <mergeCell ref="I10:L11"/>
    <mergeCell ref="A32:C32"/>
    <mergeCell ref="A40:G40"/>
    <mergeCell ref="A25:C25"/>
    <mergeCell ref="A15:C15"/>
    <mergeCell ref="A16:C16"/>
    <mergeCell ref="A17:C17"/>
    <mergeCell ref="A18:C18"/>
    <mergeCell ref="A19:C19"/>
    <mergeCell ref="F17:G17"/>
    <mergeCell ref="I17:K17"/>
    <mergeCell ref="M20:N20"/>
    <mergeCell ref="M21:N21"/>
    <mergeCell ref="M19:N19"/>
    <mergeCell ref="M22:N22"/>
    <mergeCell ref="M23:N23"/>
    <mergeCell ref="M24:N24"/>
    <mergeCell ref="D25:E25"/>
    <mergeCell ref="D18:E18"/>
    <mergeCell ref="D19:E19"/>
    <mergeCell ref="D20:E20"/>
    <mergeCell ref="I21:K21"/>
    <mergeCell ref="I22:K22"/>
    <mergeCell ref="I23:K23"/>
    <mergeCell ref="I24:K24"/>
    <mergeCell ref="I18:K18"/>
    <mergeCell ref="I19:K19"/>
    <mergeCell ref="I20:K20"/>
    <mergeCell ref="M17:N17"/>
    <mergeCell ref="F18:G18"/>
    <mergeCell ref="M18:N18"/>
    <mergeCell ref="F19:G19"/>
    <mergeCell ref="D17:E17"/>
    <mergeCell ref="I25:K25"/>
    <mergeCell ref="M25:N25"/>
    <mergeCell ref="M26:N26"/>
    <mergeCell ref="F22:G22"/>
    <mergeCell ref="F23:G23"/>
    <mergeCell ref="F24:G24"/>
    <mergeCell ref="A27:C27"/>
    <mergeCell ref="A29:C29"/>
    <mergeCell ref="A30:C30"/>
    <mergeCell ref="F27:G27"/>
    <mergeCell ref="F29:G29"/>
    <mergeCell ref="F30:G30"/>
    <mergeCell ref="I27:K27"/>
    <mergeCell ref="I29:K29"/>
    <mergeCell ref="I30:K30"/>
    <mergeCell ref="F31:G31"/>
    <mergeCell ref="F32:G32"/>
    <mergeCell ref="D27:E27"/>
    <mergeCell ref="D29:E29"/>
    <mergeCell ref="D30:E30"/>
    <mergeCell ref="D32:E32"/>
    <mergeCell ref="A28:C28"/>
    <mergeCell ref="F28:G28"/>
    <mergeCell ref="D28:E28"/>
    <mergeCell ref="A31:C31"/>
    <mergeCell ref="D31:E31"/>
    <mergeCell ref="I31:K31"/>
    <mergeCell ref="I32:K32"/>
    <mergeCell ref="I33:K33"/>
    <mergeCell ref="I34:K34"/>
    <mergeCell ref="M27:N27"/>
    <mergeCell ref="M29:N29"/>
    <mergeCell ref="M30:N30"/>
    <mergeCell ref="M31:N31"/>
    <mergeCell ref="M32:N32"/>
    <mergeCell ref="I28:K28"/>
    <mergeCell ref="M28:N28"/>
  </mergeCells>
  <phoneticPr fontId="23" type="noConversion"/>
  <pageMargins left="0.43541666865348816" right="0.24805556237697601" top="0.98430556058883667" bottom="0.98430556058883667" header="0.51138889789581299" footer="0.51138889789581299"/>
  <pageSetup paperSize="9" scale="54" fitToWidth="0" fitToHeight="0" orientation="portrait" r:id="rId1"/>
  <colBreaks count="2" manualBreakCount="2">
    <brk id="14" max="16383" man="1"/>
    <brk id="17" max="16383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"/>
  <sheetViews>
    <sheetView zoomScaleNormal="100" zoomScaleSheetLayoutView="75" workbookViewId="0">
      <selection activeCell="D12" sqref="D12:E12"/>
    </sheetView>
  </sheetViews>
  <sheetFormatPr defaultColWidth="9" defaultRowHeight="16.5" x14ac:dyDescent="0.3"/>
  <sheetData/>
  <phoneticPr fontId="2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draft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3</vt:i4>
      </vt:variant>
    </vt:vector>
  </HeadingPairs>
  <TitlesOfParts>
    <vt:vector size="13" baseType="lpstr">
      <vt:lpstr>공종별집계표 (3)</vt:lpstr>
      <vt:lpstr>공종별집계표 (4)</vt:lpstr>
      <vt:lpstr>공종별집계표 (5)</vt:lpstr>
      <vt:lpstr>공종별집계표 (6)</vt:lpstr>
      <vt:lpstr>공종별집계표 (7)</vt:lpstr>
      <vt:lpstr>공종별집계표 (8)</vt:lpstr>
      <vt:lpstr>선행연구</vt:lpstr>
      <vt:lpstr>세부 산출내역</vt:lpstr>
      <vt:lpstr>견적서</vt:lpstr>
      <vt:lpstr>Sheet1</vt:lpstr>
      <vt:lpstr>견적서!Print_Area</vt:lpstr>
      <vt:lpstr>선행연구!Print_Area</vt:lpstr>
      <vt:lpstr>등급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46</cp:revision>
  <cp:lastPrinted>2022-05-26T05:50:16Z</cp:lastPrinted>
  <dcterms:created xsi:type="dcterms:W3CDTF">2006-09-13T11:19:49Z</dcterms:created>
  <dcterms:modified xsi:type="dcterms:W3CDTF">2022-05-30T06:37:51Z</dcterms:modified>
  <cp:version>1000.0100.01</cp:version>
</cp:coreProperties>
</file>